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customXml/itemProps1.xml" ContentType="application/vnd.openxmlformats-officedocument.customXmlProperties+xml"/>
  <Default Extension="wmf" ContentType="image/x-wmf"/>
  <Default Extension="rels" ContentType="application/vnd.openxmlformats-package.relationships+xml"/>
  <Override PartName="/xl/charts/chart2.xml" ContentType="application/vnd.openxmlformats-officedocument.drawingml.chart+xml"/>
  <Override PartName="/xl/drawings/drawing4.xml" ContentType="application/vnd.openxmlformats-officedocument.drawing+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charts/chart29.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36.xml" ContentType="application/vnd.openxmlformats-officedocument.drawingml.char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customXml/itemProps2.xml" ContentType="application/vnd.openxmlformats-officedocument.customXmlProperties+xml"/>
  <Override PartName="/xl/charts/chart5.xml" ContentType="application/vnd.openxmlformats-officedocument.drawingml.chart+xml"/>
  <Override PartName="/xl/charts/chart3.xml" ContentType="application/vnd.openxmlformats-officedocument.drawingml.char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60" yWindow="-225" windowWidth="14160" windowHeight="7875"/>
  </bookViews>
  <sheets>
    <sheet name="GAUGE CHART" sheetId="6" r:id="rId1"/>
    <sheet name="1.OVERVIEW CHART DASHBOARD" sheetId="4" r:id="rId2"/>
    <sheet name="2.Q-PROGRESS DASHBOARD" sheetId="3" r:id="rId3"/>
    <sheet name="3.M-PROGRESS DASHBOARD" sheetId="2" r:id="rId4"/>
  </sheets>
  <externalReferences>
    <externalReference r:id="rId5"/>
  </externalReferences>
  <definedNames>
    <definedName name="filteredList">'[1]type ahead combo'!$E$6:$E$52</definedName>
    <definedName name="filterList" localSheetId="0">getList('[1]type ahead combo'!$C$6:$C$52,'[1]type ahead combo'!$F$7)</definedName>
    <definedName name="filterList">getList('[1]type ahead combo'!$C$6:$C$52,'[1]type ahead combo'!$F$7)</definedName>
    <definedName name="_xlnm.Print_Area" localSheetId="1">'1.OVERVIEW CHART DASHBOARD'!$A$1:$P$62</definedName>
    <definedName name="_xlnm.Print_Area" localSheetId="2">'2.Q-PROGRESS DASHBOARD'!$A$1:$BR$62</definedName>
    <definedName name="_xlnm.Print_Area" localSheetId="3">'3.M-PROGRESS DASHBOARD'!$A$1:$DY$62</definedName>
    <definedName name="_xlnm.Print_Area" localSheetId="0">'GAUGE CHART'!$A$1:$T$33</definedName>
  </definedNames>
  <calcPr calcId="144525"/>
</workbook>
</file>

<file path=xl/calcChain.xml><?xml version="1.0" encoding="utf-8"?>
<calcChain xmlns="http://schemas.openxmlformats.org/spreadsheetml/2006/main">
  <c r="DQ57" i="2" l="1"/>
  <c r="DJ57" i="2"/>
  <c r="DD57" i="2"/>
  <c r="I50" i="2"/>
  <c r="I37" i="2"/>
  <c r="C59" i="2" l="1"/>
  <c r="L59" i="2"/>
  <c r="P59" i="2"/>
  <c r="R59" i="2"/>
  <c r="U59" i="2" s="1"/>
  <c r="V59" i="2" s="1"/>
  <c r="X59" i="2" s="1"/>
  <c r="AB59" i="2" s="1"/>
  <c r="AC59" i="2" s="1"/>
  <c r="AE59" i="2" s="1"/>
  <c r="S59" i="2"/>
  <c r="T59" i="2"/>
  <c r="Y59" i="2"/>
  <c r="Z59" i="2"/>
  <c r="AA59" i="2"/>
  <c r="AF59" i="2"/>
  <c r="AH59" i="2"/>
  <c r="AI59" i="2"/>
  <c r="AJ59" i="2"/>
  <c r="AO59" i="2"/>
  <c r="AP59" i="2"/>
  <c r="AR59" i="2"/>
  <c r="AT59" i="2"/>
  <c r="AV59" i="2"/>
  <c r="AY59" i="2" s="1"/>
  <c r="AZ59" i="2" s="1"/>
  <c r="BB59" i="2" s="1"/>
  <c r="BF59" i="2" s="1"/>
  <c r="BG59" i="2" s="1"/>
  <c r="BI59" i="2" s="1"/>
  <c r="AW59" i="2"/>
  <c r="AX59" i="2"/>
  <c r="BC59" i="2"/>
  <c r="BD59" i="2"/>
  <c r="BE59" i="2"/>
  <c r="BJ59" i="2"/>
  <c r="BL59" i="2"/>
  <c r="BM59" i="2"/>
  <c r="BV59" i="2" s="1"/>
  <c r="BN59" i="2"/>
  <c r="BU59" i="2"/>
  <c r="BS59" i="2" s="1"/>
  <c r="BY59" i="2"/>
  <c r="K59" i="2" s="1"/>
  <c r="E59" i="2" s="1"/>
  <c r="CA59" i="2"/>
  <c r="CG59" i="2"/>
  <c r="CN59" i="2"/>
  <c r="CP59" i="2"/>
  <c r="CY59" i="2"/>
  <c r="DU59" i="2"/>
  <c r="CH59" i="2" l="1"/>
  <c r="CR59" i="2"/>
  <c r="BR59" i="2"/>
  <c r="BX59" i="2"/>
  <c r="BZ59" i="2" s="1"/>
  <c r="CB59" i="2"/>
  <c r="CQ59" i="2"/>
  <c r="DA59" i="2" s="1"/>
  <c r="CZ59" i="2"/>
  <c r="CW59" i="2" s="1"/>
  <c r="M16" i="3"/>
  <c r="M47" i="3"/>
  <c r="P10" i="4"/>
  <c r="P11" i="4"/>
  <c r="P12" i="4"/>
  <c r="P15" i="4"/>
  <c r="P16" i="4"/>
  <c r="P17" i="4"/>
  <c r="P18" i="4"/>
  <c r="P21" i="4"/>
  <c r="P22" i="4"/>
  <c r="P23" i="4"/>
  <c r="P24" i="4"/>
  <c r="P25" i="4"/>
  <c r="P28" i="4"/>
  <c r="P29" i="4"/>
  <c r="P30" i="4"/>
  <c r="P31" i="4"/>
  <c r="P32" i="4"/>
  <c r="P35" i="4"/>
  <c r="P36" i="4"/>
  <c r="P37" i="4"/>
  <c r="P40" i="4"/>
  <c r="P41" i="4"/>
  <c r="P42" i="4"/>
  <c r="P44" i="4"/>
  <c r="P45" i="4"/>
  <c r="P46" i="4"/>
  <c r="P47" i="4"/>
  <c r="P48" i="4"/>
  <c r="P49" i="4"/>
  <c r="P50" i="4"/>
  <c r="P53" i="4"/>
  <c r="P54" i="4"/>
  <c r="P55" i="4"/>
  <c r="P56" i="4"/>
  <c r="P9" i="4"/>
  <c r="N10" i="4"/>
  <c r="N11" i="4"/>
  <c r="N12" i="4"/>
  <c r="N15" i="4"/>
  <c r="N16" i="4"/>
  <c r="N17" i="4"/>
  <c r="N18" i="4"/>
  <c r="N21" i="4"/>
  <c r="N22" i="4"/>
  <c r="N23" i="4"/>
  <c r="N24" i="4"/>
  <c r="N25" i="4"/>
  <c r="N28" i="4"/>
  <c r="N29" i="4"/>
  <c r="N30" i="4"/>
  <c r="N31" i="4"/>
  <c r="N32" i="4"/>
  <c r="N35" i="4"/>
  <c r="N36" i="4"/>
  <c r="N37" i="4"/>
  <c r="N40" i="4"/>
  <c r="N41" i="4"/>
  <c r="N42" i="4"/>
  <c r="N44" i="4"/>
  <c r="N45" i="4"/>
  <c r="N46" i="4"/>
  <c r="N47" i="4"/>
  <c r="N48" i="4"/>
  <c r="N49" i="4"/>
  <c r="N50" i="4"/>
  <c r="N53" i="4"/>
  <c r="N54" i="4"/>
  <c r="N55" i="4"/>
  <c r="N56" i="4"/>
  <c r="N57" i="4"/>
  <c r="N9" i="4"/>
  <c r="L15" i="4"/>
  <c r="L16" i="4"/>
  <c r="L17" i="4"/>
  <c r="L18" i="4"/>
  <c r="L21" i="4"/>
  <c r="L22" i="4"/>
  <c r="L23" i="4"/>
  <c r="L24" i="4"/>
  <c r="L25" i="4"/>
  <c r="L28" i="4"/>
  <c r="L29" i="4"/>
  <c r="L30" i="4"/>
  <c r="L31" i="4"/>
  <c r="L32" i="4"/>
  <c r="L35" i="4"/>
  <c r="L36" i="4"/>
  <c r="L37" i="4"/>
  <c r="L40" i="4"/>
  <c r="L41" i="4"/>
  <c r="L42" i="4"/>
  <c r="L44" i="4"/>
  <c r="L45" i="4"/>
  <c r="L46" i="4"/>
  <c r="L47" i="4"/>
  <c r="L48" i="4"/>
  <c r="L49" i="4"/>
  <c r="L50" i="4"/>
  <c r="L53" i="4"/>
  <c r="L54" i="4"/>
  <c r="L55" i="4"/>
  <c r="L56" i="4"/>
  <c r="L57" i="4"/>
  <c r="L10" i="4"/>
  <c r="L11" i="4"/>
  <c r="L12" i="4"/>
  <c r="L9" i="4"/>
  <c r="J15" i="4"/>
  <c r="J16" i="4"/>
  <c r="J17" i="4"/>
  <c r="J18" i="4"/>
  <c r="J21" i="4"/>
  <c r="J22" i="4"/>
  <c r="J23" i="4"/>
  <c r="J24" i="4"/>
  <c r="J25" i="4"/>
  <c r="J28" i="4"/>
  <c r="J29" i="4"/>
  <c r="J30" i="4"/>
  <c r="J31" i="4"/>
  <c r="J32" i="4"/>
  <c r="J35" i="4"/>
  <c r="J36" i="4"/>
  <c r="J37" i="4"/>
  <c r="J40" i="4"/>
  <c r="J41" i="4"/>
  <c r="J42" i="4"/>
  <c r="J44" i="4"/>
  <c r="J45" i="4"/>
  <c r="J46" i="4"/>
  <c r="J47" i="4"/>
  <c r="J48" i="4"/>
  <c r="J49" i="4"/>
  <c r="J50" i="4"/>
  <c r="J53" i="4"/>
  <c r="J54" i="4"/>
  <c r="J55" i="4"/>
  <c r="J56" i="4"/>
  <c r="J57" i="4"/>
  <c r="J10" i="4"/>
  <c r="J11" i="4"/>
  <c r="J12" i="4"/>
  <c r="J9" i="4"/>
  <c r="AK9" i="3"/>
  <c r="W9" i="3"/>
  <c r="AI11" i="3"/>
  <c r="Y9" i="3"/>
  <c r="F10" i="4"/>
  <c r="F15" i="4"/>
  <c r="F16" i="4"/>
  <c r="F17" i="4"/>
  <c r="F18" i="4"/>
  <c r="F21" i="4"/>
  <c r="F22" i="4"/>
  <c r="F23" i="4"/>
  <c r="F24" i="4"/>
  <c r="F25" i="4"/>
  <c r="F28" i="4"/>
  <c r="F29" i="4"/>
  <c r="F30" i="4"/>
  <c r="F31" i="4"/>
  <c r="F32" i="4"/>
  <c r="F35" i="4"/>
  <c r="F36" i="4"/>
  <c r="F37" i="4"/>
  <c r="F40" i="4"/>
  <c r="F41" i="4"/>
  <c r="F42" i="4"/>
  <c r="F44" i="4"/>
  <c r="F45" i="4"/>
  <c r="F46" i="4"/>
  <c r="F47" i="4"/>
  <c r="F48" i="4"/>
  <c r="F49" i="4"/>
  <c r="F50" i="4"/>
  <c r="F53" i="4"/>
  <c r="F54" i="4"/>
  <c r="F55" i="4"/>
  <c r="F56" i="4"/>
  <c r="F57" i="4"/>
  <c r="DC59" i="2" l="1"/>
  <c r="DM59" i="2"/>
  <c r="DW59" i="2"/>
  <c r="CV59" i="2"/>
  <c r="G59" i="2" s="1"/>
  <c r="DG59" i="2"/>
  <c r="DV59" i="2"/>
  <c r="D59" i="2" s="1"/>
  <c r="CC59" i="2"/>
  <c r="CD59" i="2" s="1"/>
  <c r="CF59" i="2" s="1"/>
  <c r="CJ59" i="2" s="1"/>
  <c r="CI59" i="2"/>
  <c r="CK59" i="2" s="1"/>
  <c r="CM59" i="2" s="1"/>
  <c r="AM40" i="3"/>
  <c r="AM41" i="3"/>
  <c r="AM42" i="3"/>
  <c r="M42" i="3"/>
  <c r="DW42" i="2"/>
  <c r="DS42" i="2"/>
  <c r="DL42" i="2"/>
  <c r="DF42" i="2"/>
  <c r="CR42" i="2"/>
  <c r="CN42" i="2"/>
  <c r="CG42" i="2"/>
  <c r="CA42" i="2"/>
  <c r="BN42" i="2"/>
  <c r="BJ42" i="2"/>
  <c r="BC42" i="2"/>
  <c r="AW42" i="2"/>
  <c r="AJ42" i="2"/>
  <c r="AF42" i="2"/>
  <c r="Y42" i="2"/>
  <c r="S42" i="2"/>
  <c r="Q42" i="2"/>
  <c r="R42" i="2"/>
  <c r="T42" i="2"/>
  <c r="U42" i="2"/>
  <c r="V42" i="2"/>
  <c r="W42" i="2"/>
  <c r="X42" i="2"/>
  <c r="Z42" i="2"/>
  <c r="AA42" i="2"/>
  <c r="AB42" i="2"/>
  <c r="AC42" i="2"/>
  <c r="AD42" i="2"/>
  <c r="AE42" i="2"/>
  <c r="AH42" i="2"/>
  <c r="AI42" i="2"/>
  <c r="AL42" i="2"/>
  <c r="AO42" i="2"/>
  <c r="AP42" i="2"/>
  <c r="AQ42" i="2"/>
  <c r="AR42" i="2"/>
  <c r="AT42" i="2"/>
  <c r="AU42" i="2"/>
  <c r="AV42" i="2"/>
  <c r="AX42" i="2"/>
  <c r="AY42" i="2"/>
  <c r="AZ42" i="2"/>
  <c r="BA42" i="2"/>
  <c r="BB42" i="2"/>
  <c r="BD42" i="2"/>
  <c r="BE42" i="2"/>
  <c r="BF42" i="2"/>
  <c r="BG42" i="2"/>
  <c r="BH42" i="2"/>
  <c r="BI42" i="2"/>
  <c r="BL42" i="2"/>
  <c r="BM42" i="2"/>
  <c r="BP42" i="2"/>
  <c r="BR42" i="2"/>
  <c r="BS42" i="2"/>
  <c r="BT42" i="2"/>
  <c r="BU42" i="2"/>
  <c r="BV42" i="2"/>
  <c r="BX42" i="2"/>
  <c r="BY42" i="2"/>
  <c r="BZ42" i="2"/>
  <c r="CB42" i="2"/>
  <c r="CC42" i="2"/>
  <c r="CD42" i="2"/>
  <c r="CE42" i="2"/>
  <c r="CF42" i="2"/>
  <c r="CH42" i="2"/>
  <c r="CI42" i="2"/>
  <c r="CJ42" i="2"/>
  <c r="CK42" i="2"/>
  <c r="CL42" i="2"/>
  <c r="CM42" i="2"/>
  <c r="CP42" i="2"/>
  <c r="CQ42" i="2"/>
  <c r="CT42" i="2"/>
  <c r="CV42" i="2"/>
  <c r="CW42" i="2"/>
  <c r="CX42" i="2"/>
  <c r="CY42" i="2"/>
  <c r="CZ42" i="2"/>
  <c r="DA42" i="2"/>
  <c r="DC42" i="2"/>
  <c r="DD42" i="2"/>
  <c r="DE42" i="2"/>
  <c r="DG42" i="2"/>
  <c r="DH42" i="2"/>
  <c r="DI42" i="2"/>
  <c r="DJ42" i="2"/>
  <c r="DK42" i="2"/>
  <c r="DM42" i="2"/>
  <c r="DN42" i="2"/>
  <c r="DO42" i="2"/>
  <c r="DP42" i="2"/>
  <c r="DQ42" i="2"/>
  <c r="DR42" i="2"/>
  <c r="DU42" i="2"/>
  <c r="DV42" i="2"/>
  <c r="DY42" i="2"/>
  <c r="P42" i="2"/>
  <c r="AJ37" i="2"/>
  <c r="AF37" i="2"/>
  <c r="Y37" i="2"/>
  <c r="S37" i="2"/>
  <c r="AW37" i="2"/>
  <c r="BC37" i="2"/>
  <c r="BJ37" i="2"/>
  <c r="BN37" i="2"/>
  <c r="CA37" i="2"/>
  <c r="CG37" i="2"/>
  <c r="CN37" i="2"/>
  <c r="CR37" i="2"/>
  <c r="DF37" i="2"/>
  <c r="DL37" i="2"/>
  <c r="DS37" i="2"/>
  <c r="DW37" i="2"/>
  <c r="Q37" i="2"/>
  <c r="R37" i="2"/>
  <c r="T37" i="2"/>
  <c r="U37" i="2"/>
  <c r="V37" i="2"/>
  <c r="W37" i="2"/>
  <c r="X37" i="2"/>
  <c r="Z37" i="2"/>
  <c r="AA37" i="2"/>
  <c r="AB37" i="2"/>
  <c r="AC37" i="2"/>
  <c r="AD37" i="2"/>
  <c r="AE37" i="2"/>
  <c r="AH37" i="2"/>
  <c r="AI37" i="2"/>
  <c r="R37" i="3" s="1"/>
  <c r="AL37" i="2"/>
  <c r="AO37" i="2"/>
  <c r="AP37" i="2"/>
  <c r="AQ37" i="2"/>
  <c r="AB37" i="3" s="1"/>
  <c r="AR37" i="2"/>
  <c r="AT37" i="2"/>
  <c r="AU37" i="2"/>
  <c r="AV37" i="2"/>
  <c r="AX37" i="2"/>
  <c r="AY37" i="2"/>
  <c r="AZ37" i="2"/>
  <c r="BA37" i="2"/>
  <c r="BB37" i="2"/>
  <c r="BD37" i="2"/>
  <c r="BE37" i="2"/>
  <c r="BF37" i="2"/>
  <c r="BG37" i="2"/>
  <c r="BH37" i="2"/>
  <c r="BI37" i="2"/>
  <c r="BL37" i="2"/>
  <c r="BM37" i="2"/>
  <c r="AF37" i="3" s="1"/>
  <c r="BP37" i="2"/>
  <c r="BR37" i="2"/>
  <c r="BS37" i="2"/>
  <c r="BT37" i="2"/>
  <c r="BU37" i="2"/>
  <c r="BV37" i="2"/>
  <c r="BX37" i="2"/>
  <c r="BY37" i="2"/>
  <c r="BZ37" i="2"/>
  <c r="CB37" i="2"/>
  <c r="CC37" i="2"/>
  <c r="CD37" i="2"/>
  <c r="CE37" i="2"/>
  <c r="CF37" i="2"/>
  <c r="CH37" i="2"/>
  <c r="CI37" i="2"/>
  <c r="CJ37" i="2"/>
  <c r="CK37" i="2"/>
  <c r="CL37" i="2"/>
  <c r="CM37" i="2"/>
  <c r="CP37" i="2"/>
  <c r="CQ37" i="2"/>
  <c r="AU37" i="3" s="1"/>
  <c r="CT37" i="2"/>
  <c r="CV37" i="2"/>
  <c r="CW37" i="2"/>
  <c r="CX37" i="2"/>
  <c r="CY37" i="2"/>
  <c r="CZ37" i="2"/>
  <c r="DA37" i="2"/>
  <c r="DC37" i="2"/>
  <c r="DD37" i="2"/>
  <c r="DE37" i="2"/>
  <c r="DG37" i="2"/>
  <c r="DH37" i="2"/>
  <c r="DI37" i="2"/>
  <c r="DJ37" i="2"/>
  <c r="DK37" i="2"/>
  <c r="DM37" i="2"/>
  <c r="DN37" i="2"/>
  <c r="DO37" i="2"/>
  <c r="DP37" i="2"/>
  <c r="DQ37" i="2"/>
  <c r="DR37" i="2"/>
  <c r="DU37" i="2"/>
  <c r="DV37" i="2"/>
  <c r="DY37" i="2"/>
  <c r="L37" i="2" s="1"/>
  <c r="P37" i="2"/>
  <c r="P25" i="2"/>
  <c r="I25" i="2"/>
  <c r="I12" i="2"/>
  <c r="E37" i="4"/>
  <c r="BN37" i="3"/>
  <c r="BK37" i="3"/>
  <c r="BJ37" i="3"/>
  <c r="BE37" i="3"/>
  <c r="BD37" i="3"/>
  <c r="AX37" i="3"/>
  <c r="AV37" i="3"/>
  <c r="AT37" i="3"/>
  <c r="AP37" i="3"/>
  <c r="AO37" i="3"/>
  <c r="AI37" i="3"/>
  <c r="AG37" i="3"/>
  <c r="AE37" i="3"/>
  <c r="AA37" i="3"/>
  <c r="U37" i="3"/>
  <c r="S37" i="3"/>
  <c r="Q37" i="3"/>
  <c r="O37" i="3"/>
  <c r="J37" i="3"/>
  <c r="D37" i="3"/>
  <c r="D37" i="4" s="1"/>
  <c r="K37" i="2"/>
  <c r="K42" i="2"/>
  <c r="K40" i="2"/>
  <c r="N37" i="2"/>
  <c r="C37" i="2"/>
  <c r="C37" i="3" s="1"/>
  <c r="C37" i="4" s="1"/>
  <c r="DF59" i="2" l="1"/>
  <c r="DE59" i="2"/>
  <c r="G59" i="3"/>
  <c r="F59" i="4" s="1"/>
  <c r="K37" i="3"/>
  <c r="E37" i="2"/>
  <c r="E37" i="3" s="1"/>
  <c r="Y37" i="3"/>
  <c r="BB37" i="3"/>
  <c r="DH59" i="2" l="1"/>
  <c r="DI59" i="2" s="1"/>
  <c r="DN59" i="2"/>
  <c r="K9" i="2"/>
  <c r="C15" i="2"/>
  <c r="C16" i="2"/>
  <c r="C17" i="2"/>
  <c r="C21" i="2"/>
  <c r="C22" i="2"/>
  <c r="C23" i="2"/>
  <c r="C24" i="2"/>
  <c r="C28" i="2"/>
  <c r="C29" i="2"/>
  <c r="C30" i="2"/>
  <c r="C31" i="2"/>
  <c r="C35" i="2"/>
  <c r="C40" i="2"/>
  <c r="C36" i="2"/>
  <c r="C41" i="2"/>
  <c r="C44" i="2"/>
  <c r="C45" i="2"/>
  <c r="C46" i="2"/>
  <c r="C47" i="2"/>
  <c r="C48" i="2"/>
  <c r="C49" i="2"/>
  <c r="C53" i="2"/>
  <c r="C54" i="2"/>
  <c r="C55" i="2"/>
  <c r="C56" i="2"/>
  <c r="C10" i="2"/>
  <c r="C11" i="2"/>
  <c r="C9" i="2"/>
  <c r="C9" i="3"/>
  <c r="CX57" i="2"/>
  <c r="CX50" i="2"/>
  <c r="CX32" i="2"/>
  <c r="CX25" i="2"/>
  <c r="CX18" i="2"/>
  <c r="CX12" i="2"/>
  <c r="BT57" i="2"/>
  <c r="BT50" i="2"/>
  <c r="BT32" i="2"/>
  <c r="BT25" i="2"/>
  <c r="BT18" i="2"/>
  <c r="BT12" i="2"/>
  <c r="L10" i="2"/>
  <c r="K10" i="3" s="1"/>
  <c r="L11" i="2"/>
  <c r="L15" i="2"/>
  <c r="K15" i="3" s="1"/>
  <c r="L16" i="2"/>
  <c r="K16" i="3" s="1"/>
  <c r="L17" i="2"/>
  <c r="K17" i="3" s="1"/>
  <c r="L21" i="2"/>
  <c r="K21" i="3" s="1"/>
  <c r="L22" i="2"/>
  <c r="K22" i="3" s="1"/>
  <c r="L23" i="2"/>
  <c r="K23" i="3" s="1"/>
  <c r="L24" i="2"/>
  <c r="K24" i="3" s="1"/>
  <c r="L28" i="2"/>
  <c r="K28" i="3" s="1"/>
  <c r="L29" i="2"/>
  <c r="K29" i="3" s="1"/>
  <c r="L30" i="2"/>
  <c r="K30" i="3" s="1"/>
  <c r="L31" i="2"/>
  <c r="K31" i="3" s="1"/>
  <c r="L35" i="2"/>
  <c r="K35" i="3" s="1"/>
  <c r="L40" i="2"/>
  <c r="K40" i="3" s="1"/>
  <c r="L36" i="2"/>
  <c r="K36" i="3" s="1"/>
  <c r="L41" i="2"/>
  <c r="K41" i="3" s="1"/>
  <c r="L44" i="2"/>
  <c r="K44" i="3" s="1"/>
  <c r="L45" i="2"/>
  <c r="K45" i="3" s="1"/>
  <c r="L46" i="2"/>
  <c r="K46" i="3" s="1"/>
  <c r="L47" i="2"/>
  <c r="K47" i="3" s="1"/>
  <c r="L48" i="2"/>
  <c r="K48" i="3" s="1"/>
  <c r="L49" i="2"/>
  <c r="K49" i="3" s="1"/>
  <c r="L53" i="2"/>
  <c r="K53" i="3" s="1"/>
  <c r="L54" i="2"/>
  <c r="K54" i="3" s="1"/>
  <c r="L55" i="2"/>
  <c r="K55" i="3" s="1"/>
  <c r="L56" i="2"/>
  <c r="K56" i="3" s="1"/>
  <c r="L57" i="2"/>
  <c r="K57" i="3" s="1"/>
  <c r="K59" i="3"/>
  <c r="L9" i="2"/>
  <c r="K9" i="3" s="1"/>
  <c r="BN10" i="3"/>
  <c r="BN11" i="3"/>
  <c r="BN15" i="3"/>
  <c r="BN16" i="3"/>
  <c r="BN17" i="3"/>
  <c r="BN21" i="3"/>
  <c r="BN22" i="3"/>
  <c r="BN23" i="3"/>
  <c r="BN24" i="3"/>
  <c r="BN28" i="3"/>
  <c r="BN29" i="3"/>
  <c r="BN30" i="3"/>
  <c r="BN31" i="3"/>
  <c r="BN35" i="3"/>
  <c r="BN40" i="3"/>
  <c r="BN36" i="3"/>
  <c r="BN41" i="3"/>
  <c r="BN44" i="3"/>
  <c r="BN45" i="3"/>
  <c r="BN46" i="3"/>
  <c r="BN47" i="3"/>
  <c r="BN48" i="3"/>
  <c r="BN49" i="3"/>
  <c r="BN53" i="3"/>
  <c r="BN54" i="3"/>
  <c r="BN55" i="3"/>
  <c r="BN56" i="3"/>
  <c r="BN57" i="3"/>
  <c r="BN59" i="3"/>
  <c r="BN9" i="3"/>
  <c r="AX10" i="3"/>
  <c r="AX11" i="3"/>
  <c r="AX15" i="3"/>
  <c r="AX16" i="3"/>
  <c r="AX17" i="3"/>
  <c r="AX21" i="3"/>
  <c r="AX22" i="3"/>
  <c r="AX23" i="3"/>
  <c r="AX24" i="3"/>
  <c r="AX28" i="3"/>
  <c r="AX29" i="3"/>
  <c r="AX30" i="3"/>
  <c r="AX31" i="3"/>
  <c r="AX35" i="3"/>
  <c r="AX40" i="3"/>
  <c r="AX36" i="3"/>
  <c r="AX41" i="3"/>
  <c r="AX44" i="3"/>
  <c r="AX45" i="3"/>
  <c r="AX46" i="3"/>
  <c r="AX47" i="3"/>
  <c r="AX48" i="3"/>
  <c r="AX49" i="3"/>
  <c r="AX53" i="3"/>
  <c r="BD53" i="3" s="1"/>
  <c r="AX54" i="3"/>
  <c r="AX55" i="3"/>
  <c r="AX56" i="3"/>
  <c r="AX57" i="3"/>
  <c r="AX59" i="3"/>
  <c r="AX9" i="3"/>
  <c r="AI15" i="3"/>
  <c r="AI16" i="3"/>
  <c r="AI17" i="3"/>
  <c r="AI21" i="3"/>
  <c r="AI22" i="3"/>
  <c r="AI23" i="3"/>
  <c r="AI24" i="3"/>
  <c r="AI28" i="3"/>
  <c r="AI29" i="3"/>
  <c r="AI30" i="3"/>
  <c r="AI31" i="3"/>
  <c r="AI35" i="3"/>
  <c r="AI40" i="3"/>
  <c r="AI36" i="3"/>
  <c r="AI41" i="3"/>
  <c r="AI44" i="3"/>
  <c r="AI45" i="3"/>
  <c r="AI46" i="3"/>
  <c r="AI47" i="3"/>
  <c r="AI48" i="3"/>
  <c r="AI49" i="3"/>
  <c r="AI53" i="3"/>
  <c r="AI54" i="3"/>
  <c r="AI55" i="3"/>
  <c r="AI56" i="3"/>
  <c r="AI57" i="3"/>
  <c r="AI59" i="3"/>
  <c r="AI10" i="3"/>
  <c r="AI9" i="3"/>
  <c r="U15" i="3"/>
  <c r="U16" i="3"/>
  <c r="U17" i="3"/>
  <c r="U21" i="3"/>
  <c r="U22" i="3"/>
  <c r="U23" i="3"/>
  <c r="U24" i="3"/>
  <c r="U28" i="3"/>
  <c r="U29" i="3"/>
  <c r="U30" i="3"/>
  <c r="U31" i="3"/>
  <c r="U35" i="3"/>
  <c r="U40" i="3"/>
  <c r="U36" i="3"/>
  <c r="U41" i="3"/>
  <c r="U44" i="3"/>
  <c r="U45" i="3"/>
  <c r="U46" i="3"/>
  <c r="U47" i="3"/>
  <c r="U48" i="3"/>
  <c r="U49" i="3"/>
  <c r="U53" i="3"/>
  <c r="AA53" i="3" s="1"/>
  <c r="U54" i="3"/>
  <c r="U55" i="3"/>
  <c r="U56" i="3"/>
  <c r="U57" i="3"/>
  <c r="U59" i="3"/>
  <c r="U10" i="3"/>
  <c r="U11" i="3"/>
  <c r="U9" i="3"/>
  <c r="AP9" i="3"/>
  <c r="AL50" i="2"/>
  <c r="U42" i="3"/>
  <c r="AL32" i="2"/>
  <c r="U32" i="3" s="1"/>
  <c r="AL25" i="2"/>
  <c r="U25" i="3" s="1"/>
  <c r="AL18" i="2"/>
  <c r="AL12" i="2"/>
  <c r="U12" i="3" s="1"/>
  <c r="DY50" i="2"/>
  <c r="BN42" i="3"/>
  <c r="DY32" i="2"/>
  <c r="BN32" i="3" s="1"/>
  <c r="DY25" i="2"/>
  <c r="BN25" i="3" s="1"/>
  <c r="DY18" i="2"/>
  <c r="BN18" i="3" s="1"/>
  <c r="DY12" i="2"/>
  <c r="BN12" i="3" s="1"/>
  <c r="CT18" i="2"/>
  <c r="AX18" i="3" s="1"/>
  <c r="CT12" i="2"/>
  <c r="AX12" i="3" s="1"/>
  <c r="CT50" i="2"/>
  <c r="AX50" i="3" s="1"/>
  <c r="AX42" i="3"/>
  <c r="CT32" i="2"/>
  <c r="AX32" i="3" s="1"/>
  <c r="CT25" i="2"/>
  <c r="AX25" i="3" s="1"/>
  <c r="BJ10" i="2"/>
  <c r="BJ16" i="2"/>
  <c r="BJ22" i="2"/>
  <c r="BJ23" i="2"/>
  <c r="BJ29" i="2"/>
  <c r="BJ41" i="2"/>
  <c r="BJ44" i="2"/>
  <c r="BJ46" i="2"/>
  <c r="BJ47" i="2"/>
  <c r="BJ48" i="2"/>
  <c r="BJ49" i="2"/>
  <c r="BJ53" i="2"/>
  <c r="BJ54" i="2"/>
  <c r="BJ55" i="2"/>
  <c r="BJ56" i="2"/>
  <c r="BC10" i="2"/>
  <c r="BC16" i="2"/>
  <c r="BC22" i="2"/>
  <c r="BC23" i="2"/>
  <c r="BC29" i="2"/>
  <c r="BC41" i="2"/>
  <c r="BC44" i="2"/>
  <c r="BC46" i="2"/>
  <c r="BC47" i="2"/>
  <c r="BC48" i="2"/>
  <c r="BC49" i="2"/>
  <c r="BC53" i="2"/>
  <c r="BC54" i="2"/>
  <c r="BC55" i="2"/>
  <c r="BC56" i="2"/>
  <c r="AW10" i="2"/>
  <c r="AW16" i="2"/>
  <c r="AW22" i="2"/>
  <c r="AW23" i="2"/>
  <c r="AW29" i="2"/>
  <c r="AW41" i="2"/>
  <c r="AW44" i="2"/>
  <c r="AW46" i="2"/>
  <c r="AW47" i="2"/>
  <c r="AW48" i="2"/>
  <c r="AW49" i="2"/>
  <c r="AW53" i="2"/>
  <c r="AW54" i="2"/>
  <c r="AW55" i="2"/>
  <c r="AW56" i="2"/>
  <c r="DK59" i="2" l="1"/>
  <c r="DO59" i="2" s="1"/>
  <c r="DP59" i="2" s="1"/>
  <c r="DL59" i="2"/>
  <c r="K11" i="3"/>
  <c r="E11" i="2"/>
  <c r="DY62" i="2"/>
  <c r="CX62" i="2"/>
  <c r="BT62" i="2"/>
  <c r="U18" i="3"/>
  <c r="BN50" i="3"/>
  <c r="AX62" i="3"/>
  <c r="BN62" i="3"/>
  <c r="AL62" i="2"/>
  <c r="E9" i="2"/>
  <c r="E9" i="3" s="1"/>
  <c r="U50" i="3"/>
  <c r="CR47" i="2"/>
  <c r="CT62" i="2"/>
  <c r="DR59" i="2" l="1"/>
  <c r="DS59" i="2"/>
  <c r="U62" i="3"/>
  <c r="AF10" i="2" l="1"/>
  <c r="AF16" i="2"/>
  <c r="AF22" i="2"/>
  <c r="AF23" i="2"/>
  <c r="AF29" i="2"/>
  <c r="AF41" i="2"/>
  <c r="AF44" i="2"/>
  <c r="AF46" i="2"/>
  <c r="AF47" i="2"/>
  <c r="AF48" i="2"/>
  <c r="AF49" i="2"/>
  <c r="AF53" i="2"/>
  <c r="AF54" i="2"/>
  <c r="AF55" i="2"/>
  <c r="AF56" i="2"/>
  <c r="Y10" i="2"/>
  <c r="Y16" i="2"/>
  <c r="Y22" i="2"/>
  <c r="Y23" i="2"/>
  <c r="Y29" i="2"/>
  <c r="Y41" i="2"/>
  <c r="Y44" i="2"/>
  <c r="Y46" i="2"/>
  <c r="Y47" i="2"/>
  <c r="Y48" i="2"/>
  <c r="Y49" i="2"/>
  <c r="Y53" i="2"/>
  <c r="Y54" i="2"/>
  <c r="Y55" i="2"/>
  <c r="Y56" i="2"/>
  <c r="S16" i="2"/>
  <c r="S22" i="2"/>
  <c r="S23" i="2"/>
  <c r="S29" i="2"/>
  <c r="S41" i="2"/>
  <c r="S44" i="2"/>
  <c r="S46" i="2"/>
  <c r="S47" i="2"/>
  <c r="S48" i="2"/>
  <c r="S49" i="2"/>
  <c r="S53" i="2"/>
  <c r="S54" i="2"/>
  <c r="S55" i="2"/>
  <c r="S56" i="2"/>
  <c r="S10" i="2"/>
  <c r="BN16" i="2" l="1"/>
  <c r="BN22" i="2"/>
  <c r="BN23" i="2"/>
  <c r="BN29" i="2"/>
  <c r="BN41" i="2"/>
  <c r="BN44" i="2"/>
  <c r="BN46" i="2"/>
  <c r="BN47" i="2"/>
  <c r="BN48" i="2"/>
  <c r="BN49" i="2"/>
  <c r="BN53" i="2"/>
  <c r="BN54" i="2"/>
  <c r="BN55" i="2"/>
  <c r="BN56" i="2"/>
  <c r="BN10" i="2"/>
  <c r="AJ16" i="2" l="1"/>
  <c r="AJ22" i="2"/>
  <c r="AJ23" i="2"/>
  <c r="AJ29" i="2"/>
  <c r="AJ41" i="2"/>
  <c r="AJ44" i="2"/>
  <c r="AJ46" i="2"/>
  <c r="AJ47" i="2"/>
  <c r="AJ48" i="2"/>
  <c r="AJ49" i="2"/>
  <c r="AJ53" i="2"/>
  <c r="AJ54" i="2"/>
  <c r="AJ55" i="2"/>
  <c r="AJ56" i="2"/>
  <c r="AJ10" i="2"/>
  <c r="BP50" i="2" l="1"/>
  <c r="BP25" i="2"/>
  <c r="BP18" i="2"/>
  <c r="BP12" i="2"/>
  <c r="AQ57" i="2"/>
  <c r="W25" i="2"/>
  <c r="Q57" i="2"/>
  <c r="W57" i="2"/>
  <c r="AD57" i="2"/>
  <c r="N57" i="2"/>
  <c r="C57" i="2" l="1"/>
  <c r="BN57" i="2"/>
  <c r="BJ57" i="2"/>
  <c r="AW57" i="2"/>
  <c r="BC57" i="2"/>
  <c r="AI18" i="3"/>
  <c r="L18" i="2"/>
  <c r="K18" i="3" s="1"/>
  <c r="AI50" i="3"/>
  <c r="L50" i="2"/>
  <c r="K50" i="3" s="1"/>
  <c r="AI12" i="3"/>
  <c r="L12" i="2"/>
  <c r="L25" i="2"/>
  <c r="K25" i="3" s="1"/>
  <c r="AI25" i="3"/>
  <c r="L42" i="2"/>
  <c r="AI42" i="3"/>
  <c r="AF57" i="2"/>
  <c r="Y57" i="2"/>
  <c r="S57" i="2"/>
  <c r="AJ57" i="2"/>
  <c r="BP32" i="2"/>
  <c r="C15" i="3"/>
  <c r="C15" i="4" s="1"/>
  <c r="O15" i="3"/>
  <c r="AB15" i="3"/>
  <c r="AP15" i="3"/>
  <c r="BE15" i="3"/>
  <c r="C16" i="3"/>
  <c r="C16" i="4" s="1"/>
  <c r="O16" i="3"/>
  <c r="AB16" i="3"/>
  <c r="AP16" i="3"/>
  <c r="BE16" i="3"/>
  <c r="C17" i="3"/>
  <c r="C17" i="4" s="1"/>
  <c r="O17" i="3"/>
  <c r="AB17" i="3"/>
  <c r="AP17" i="3"/>
  <c r="BE17" i="3"/>
  <c r="C21" i="3"/>
  <c r="C21" i="4" s="1"/>
  <c r="O21" i="3"/>
  <c r="AB21" i="3"/>
  <c r="AP21" i="3"/>
  <c r="BE21" i="3"/>
  <c r="C22" i="3"/>
  <c r="C22" i="4" s="1"/>
  <c r="O22" i="3"/>
  <c r="AB22" i="3"/>
  <c r="AP22" i="3"/>
  <c r="BE22" i="3"/>
  <c r="C23" i="3"/>
  <c r="C23" i="4" s="1"/>
  <c r="O23" i="3"/>
  <c r="AB23" i="3"/>
  <c r="AP23" i="3"/>
  <c r="BE23" i="3"/>
  <c r="C24" i="3"/>
  <c r="C24" i="4" s="1"/>
  <c r="O24" i="3"/>
  <c r="AB24" i="3"/>
  <c r="AP24" i="3"/>
  <c r="BE24" i="3"/>
  <c r="C28" i="3"/>
  <c r="C28" i="4" s="1"/>
  <c r="O28" i="3"/>
  <c r="AB28" i="3"/>
  <c r="AP28" i="3"/>
  <c r="BE28" i="3"/>
  <c r="C29" i="3"/>
  <c r="C29" i="4" s="1"/>
  <c r="O29" i="3"/>
  <c r="AB29" i="3"/>
  <c r="AP29" i="3"/>
  <c r="BE29" i="3"/>
  <c r="C30" i="3"/>
  <c r="C30" i="4" s="1"/>
  <c r="O30" i="3"/>
  <c r="AB30" i="3"/>
  <c r="AP30" i="3"/>
  <c r="BE30" i="3"/>
  <c r="C31" i="3"/>
  <c r="C31" i="4" s="1"/>
  <c r="O31" i="3"/>
  <c r="AB31" i="3"/>
  <c r="AP31" i="3"/>
  <c r="BE31" i="3"/>
  <c r="C35" i="3"/>
  <c r="C35" i="4" s="1"/>
  <c r="O35" i="3"/>
  <c r="AB35" i="3"/>
  <c r="AP35" i="3"/>
  <c r="BE35" i="3"/>
  <c r="C40" i="3"/>
  <c r="C40" i="4" s="1"/>
  <c r="O40" i="3"/>
  <c r="AB40" i="3"/>
  <c r="AP40" i="3"/>
  <c r="BE40" i="3"/>
  <c r="C36" i="3"/>
  <c r="C36" i="4" s="1"/>
  <c r="O36" i="3"/>
  <c r="AB36" i="3"/>
  <c r="AP36" i="3"/>
  <c r="BE36" i="3"/>
  <c r="C41" i="3"/>
  <c r="C41" i="4" s="1"/>
  <c r="O41" i="3"/>
  <c r="AB41" i="3"/>
  <c r="AP41" i="3"/>
  <c r="BE41" i="3"/>
  <c r="C44" i="3"/>
  <c r="C44" i="4" s="1"/>
  <c r="O44" i="3"/>
  <c r="AB44" i="3"/>
  <c r="AP44" i="3"/>
  <c r="BE44" i="3"/>
  <c r="C45" i="3"/>
  <c r="C45" i="4" s="1"/>
  <c r="O45" i="3"/>
  <c r="AB45" i="3"/>
  <c r="AP45" i="3"/>
  <c r="BE45" i="3"/>
  <c r="C46" i="3"/>
  <c r="C46" i="4" s="1"/>
  <c r="O46" i="3"/>
  <c r="AB46" i="3"/>
  <c r="AP46" i="3"/>
  <c r="BE46" i="3"/>
  <c r="C47" i="3"/>
  <c r="C47" i="4" s="1"/>
  <c r="O47" i="3"/>
  <c r="AB47" i="3"/>
  <c r="AP47" i="3"/>
  <c r="BE47" i="3"/>
  <c r="C48" i="3"/>
  <c r="C48" i="4" s="1"/>
  <c r="O48" i="3"/>
  <c r="AB48" i="3"/>
  <c r="AP48" i="3"/>
  <c r="BE48" i="3"/>
  <c r="C49" i="3"/>
  <c r="C49" i="4" s="1"/>
  <c r="O49" i="3"/>
  <c r="AB49" i="3"/>
  <c r="AP49" i="3"/>
  <c r="BE49" i="3"/>
  <c r="C53" i="3"/>
  <c r="C53" i="4" s="1"/>
  <c r="O53" i="3"/>
  <c r="AB53" i="3"/>
  <c r="AP53" i="3"/>
  <c r="BE53" i="3"/>
  <c r="C54" i="3"/>
  <c r="C54" i="4" s="1"/>
  <c r="O54" i="3"/>
  <c r="AB54" i="3"/>
  <c r="AP54" i="3"/>
  <c r="BE54" i="3"/>
  <c r="C55" i="3"/>
  <c r="C55" i="4" s="1"/>
  <c r="O55" i="3"/>
  <c r="AB55" i="3"/>
  <c r="AP55" i="3"/>
  <c r="BE55" i="3"/>
  <c r="C56" i="3"/>
  <c r="C56" i="4" s="1"/>
  <c r="O56" i="3"/>
  <c r="AB56" i="3"/>
  <c r="AP56" i="3"/>
  <c r="BE56" i="3"/>
  <c r="C57" i="3"/>
  <c r="C57" i="4" s="1"/>
  <c r="O57" i="3"/>
  <c r="AB57" i="3"/>
  <c r="AP57" i="3"/>
  <c r="BE57" i="3"/>
  <c r="C59" i="3"/>
  <c r="C62" i="3" s="1"/>
  <c r="O59" i="3"/>
  <c r="AB59" i="3"/>
  <c r="AP59" i="3"/>
  <c r="BE59" i="3"/>
  <c r="K21" i="2"/>
  <c r="AT59" i="3"/>
  <c r="AZ59" i="3" s="1"/>
  <c r="AE59" i="3"/>
  <c r="S59" i="3"/>
  <c r="DU57" i="2"/>
  <c r="BJ57" i="3" s="1"/>
  <c r="BP57" i="3" s="1"/>
  <c r="CP57" i="2"/>
  <c r="BL57" i="2"/>
  <c r="AE57" i="3" s="1"/>
  <c r="AK57" i="3" s="1"/>
  <c r="DU56" i="2"/>
  <c r="BJ56" i="3" s="1"/>
  <c r="BP56" i="3" s="1"/>
  <c r="CP56" i="2"/>
  <c r="AT56" i="3" s="1"/>
  <c r="AZ56" i="3" s="1"/>
  <c r="BL56" i="2"/>
  <c r="AE56" i="3" s="1"/>
  <c r="AK56" i="3" s="1"/>
  <c r="AH56" i="2"/>
  <c r="S56" i="3" s="1"/>
  <c r="Z56" i="2"/>
  <c r="T56" i="2"/>
  <c r="P56" i="2"/>
  <c r="K56" i="2"/>
  <c r="DU55" i="2"/>
  <c r="BJ55" i="3" s="1"/>
  <c r="BP55" i="3" s="1"/>
  <c r="CP55" i="2"/>
  <c r="BL55" i="2"/>
  <c r="AE55" i="3" s="1"/>
  <c r="AK55" i="3" s="1"/>
  <c r="AH55" i="2"/>
  <c r="S55" i="3" s="1"/>
  <c r="Z55" i="2"/>
  <c r="T55" i="2"/>
  <c r="P55" i="2"/>
  <c r="K55" i="2"/>
  <c r="DU54" i="2"/>
  <c r="BJ54" i="3" s="1"/>
  <c r="BP54" i="3" s="1"/>
  <c r="CP54" i="2"/>
  <c r="BL54" i="2"/>
  <c r="AE54" i="3" s="1"/>
  <c r="AK54" i="3" s="1"/>
  <c r="AH54" i="2"/>
  <c r="AI54" i="2" s="1"/>
  <c r="R54" i="3" s="1"/>
  <c r="Z54" i="2"/>
  <c r="T54" i="2"/>
  <c r="P54" i="2"/>
  <c r="R54" i="2" s="1"/>
  <c r="K54" i="2"/>
  <c r="DU53" i="2"/>
  <c r="BJ53" i="3" s="1"/>
  <c r="BP53" i="3" s="1"/>
  <c r="CP53" i="2"/>
  <c r="BL53" i="2"/>
  <c r="AE53" i="3" s="1"/>
  <c r="AK53" i="3" s="1"/>
  <c r="AH53" i="2"/>
  <c r="Z53" i="2"/>
  <c r="Z57" i="2" s="1"/>
  <c r="T53" i="2"/>
  <c r="T57" i="2" s="1"/>
  <c r="P53" i="2"/>
  <c r="K53" i="2"/>
  <c r="E53" i="2" s="1"/>
  <c r="E53" i="3" s="1"/>
  <c r="DU49" i="2"/>
  <c r="BJ49" i="3" s="1"/>
  <c r="BP49" i="3" s="1"/>
  <c r="CP49" i="2"/>
  <c r="BL49" i="2"/>
  <c r="AE49" i="3" s="1"/>
  <c r="AK49" i="3" s="1"/>
  <c r="AH49" i="2"/>
  <c r="S49" i="3" s="1"/>
  <c r="Z49" i="2"/>
  <c r="T49" i="2"/>
  <c r="P49" i="2"/>
  <c r="K49" i="2"/>
  <c r="DU48" i="2"/>
  <c r="BJ48" i="3" s="1"/>
  <c r="BP48" i="3" s="1"/>
  <c r="CP48" i="2"/>
  <c r="BL48" i="2"/>
  <c r="AE48" i="3" s="1"/>
  <c r="AK48" i="3" s="1"/>
  <c r="AH48" i="2"/>
  <c r="S48" i="3" s="1"/>
  <c r="Z48" i="2"/>
  <c r="T48" i="2"/>
  <c r="P48" i="2"/>
  <c r="K48" i="2"/>
  <c r="DU47" i="2"/>
  <c r="BJ47" i="3" s="1"/>
  <c r="BP47" i="3" s="1"/>
  <c r="CP47" i="2"/>
  <c r="AT47" i="3" s="1"/>
  <c r="AZ47" i="3" s="1"/>
  <c r="BL47" i="2"/>
  <c r="AE47" i="3" s="1"/>
  <c r="AK47" i="3" s="1"/>
  <c r="AH47" i="2"/>
  <c r="S47" i="3" s="1"/>
  <c r="Z47" i="2"/>
  <c r="T47" i="2"/>
  <c r="P47" i="2"/>
  <c r="K47" i="2"/>
  <c r="DU46" i="2"/>
  <c r="BJ46" i="3" s="1"/>
  <c r="BP46" i="3" s="1"/>
  <c r="CP46" i="2"/>
  <c r="BL46" i="2"/>
  <c r="AE46" i="3" s="1"/>
  <c r="AK46" i="3" s="1"/>
  <c r="AH46" i="2"/>
  <c r="S46" i="3" s="1"/>
  <c r="Z46" i="2"/>
  <c r="T46" i="2"/>
  <c r="P46" i="2"/>
  <c r="K46" i="2"/>
  <c r="DU45" i="2"/>
  <c r="BJ45" i="3" s="1"/>
  <c r="BP45" i="3" s="1"/>
  <c r="CP45" i="2"/>
  <c r="BL45" i="2"/>
  <c r="AH45" i="2"/>
  <c r="Z45" i="2"/>
  <c r="T45" i="2"/>
  <c r="P45" i="2"/>
  <c r="S45" i="2" s="1"/>
  <c r="K45" i="2"/>
  <c r="DU44" i="2"/>
  <c r="BJ44" i="3" s="1"/>
  <c r="BP44" i="3" s="1"/>
  <c r="BP50" i="3" s="1"/>
  <c r="CP44" i="2"/>
  <c r="BL44" i="2"/>
  <c r="AE44" i="3" s="1"/>
  <c r="AK44" i="3" s="1"/>
  <c r="AH44" i="2"/>
  <c r="S44" i="3" s="1"/>
  <c r="Z44" i="2"/>
  <c r="T44" i="2"/>
  <c r="T50" i="2" s="1"/>
  <c r="P44" i="2"/>
  <c r="K44" i="2"/>
  <c r="E44" i="2" s="1"/>
  <c r="E44" i="3" s="1"/>
  <c r="DU41" i="2"/>
  <c r="BJ41" i="3" s="1"/>
  <c r="BP41" i="3" s="1"/>
  <c r="CP41" i="2"/>
  <c r="BL41" i="2"/>
  <c r="AE41" i="3" s="1"/>
  <c r="AK41" i="3" s="1"/>
  <c r="AH41" i="2"/>
  <c r="S41" i="3" s="1"/>
  <c r="Z41" i="2"/>
  <c r="T41" i="2"/>
  <c r="P41" i="2"/>
  <c r="K41" i="2"/>
  <c r="DU36" i="2"/>
  <c r="BJ36" i="3" s="1"/>
  <c r="BP36" i="3" s="1"/>
  <c r="CP36" i="2"/>
  <c r="BL36" i="2"/>
  <c r="AH36" i="2"/>
  <c r="Z36" i="2"/>
  <c r="T36" i="2"/>
  <c r="P36" i="2"/>
  <c r="S36" i="2" s="1"/>
  <c r="K36" i="2"/>
  <c r="DU40" i="2"/>
  <c r="BJ40" i="3" s="1"/>
  <c r="BP40" i="3" s="1"/>
  <c r="CP40" i="2"/>
  <c r="BL40" i="2"/>
  <c r="AH40" i="2"/>
  <c r="Z40" i="2"/>
  <c r="T40" i="2"/>
  <c r="P40" i="2"/>
  <c r="DU35" i="2"/>
  <c r="BJ35" i="3" s="1"/>
  <c r="BP35" i="3" s="1"/>
  <c r="CP35" i="2"/>
  <c r="BL35" i="2"/>
  <c r="AH35" i="2"/>
  <c r="Z35" i="2"/>
  <c r="T35" i="2"/>
  <c r="P35" i="2"/>
  <c r="K35" i="2"/>
  <c r="DU31" i="2"/>
  <c r="BJ31" i="3" s="1"/>
  <c r="BP31" i="3" s="1"/>
  <c r="CP31" i="2"/>
  <c r="BL31" i="2"/>
  <c r="AH31" i="2"/>
  <c r="Z31" i="2"/>
  <c r="T31" i="2"/>
  <c r="P31" i="2"/>
  <c r="S31" i="2" s="1"/>
  <c r="K31" i="2"/>
  <c r="DU30" i="2"/>
  <c r="CP30" i="2"/>
  <c r="BL30" i="2"/>
  <c r="AH30" i="2"/>
  <c r="Z30" i="2"/>
  <c r="T30" i="2"/>
  <c r="P30" i="2"/>
  <c r="K30" i="2"/>
  <c r="DU29" i="2"/>
  <c r="BJ29" i="3" s="1"/>
  <c r="BP29" i="3" s="1"/>
  <c r="CP29" i="2"/>
  <c r="BL29" i="2"/>
  <c r="AE29" i="3" s="1"/>
  <c r="AK29" i="3" s="1"/>
  <c r="AH29" i="2"/>
  <c r="S29" i="3" s="1"/>
  <c r="Z29" i="2"/>
  <c r="T29" i="2"/>
  <c r="P29" i="2"/>
  <c r="K29" i="2"/>
  <c r="DU28" i="2"/>
  <c r="BJ28" i="3" s="1"/>
  <c r="BP28" i="3" s="1"/>
  <c r="CP28" i="2"/>
  <c r="CP32" i="2" s="1"/>
  <c r="BL28" i="2"/>
  <c r="AH28" i="2"/>
  <c r="AH32" i="2" s="1"/>
  <c r="Q32" i="3" s="1"/>
  <c r="Z28" i="2"/>
  <c r="T28" i="2"/>
  <c r="P28" i="2"/>
  <c r="S28" i="2" s="1"/>
  <c r="K28" i="2"/>
  <c r="DU24" i="2"/>
  <c r="BJ24" i="3" s="1"/>
  <c r="BP24" i="3" s="1"/>
  <c r="CP24" i="2"/>
  <c r="BL24" i="2"/>
  <c r="AH24" i="2"/>
  <c r="Z24" i="2"/>
  <c r="T24" i="2"/>
  <c r="P24" i="2"/>
  <c r="S24" i="2" s="1"/>
  <c r="K24" i="2"/>
  <c r="DU23" i="2"/>
  <c r="BJ23" i="3" s="1"/>
  <c r="BP23" i="3" s="1"/>
  <c r="CP23" i="2"/>
  <c r="BL23" i="2"/>
  <c r="AE23" i="3" s="1"/>
  <c r="AK23" i="3" s="1"/>
  <c r="AH23" i="2"/>
  <c r="S23" i="3" s="1"/>
  <c r="Z23" i="2"/>
  <c r="T23" i="2"/>
  <c r="P23" i="2"/>
  <c r="K23" i="2"/>
  <c r="DU22" i="2"/>
  <c r="BJ22" i="3" s="1"/>
  <c r="BP22" i="3" s="1"/>
  <c r="CP22" i="2"/>
  <c r="BL22" i="2"/>
  <c r="AE22" i="3" s="1"/>
  <c r="AK22" i="3" s="1"/>
  <c r="AH22" i="2"/>
  <c r="S22" i="3" s="1"/>
  <c r="Z22" i="2"/>
  <c r="T22" i="2"/>
  <c r="P22" i="2"/>
  <c r="K22" i="2"/>
  <c r="DU21" i="2"/>
  <c r="BJ21" i="3" s="1"/>
  <c r="BP21" i="3" s="1"/>
  <c r="BP25" i="3" s="1"/>
  <c r="CP21" i="2"/>
  <c r="BL21" i="2"/>
  <c r="AH21" i="2"/>
  <c r="Z21" i="2"/>
  <c r="T21" i="2"/>
  <c r="P21" i="2"/>
  <c r="S21" i="2" s="1"/>
  <c r="DU17" i="2"/>
  <c r="BJ17" i="3" s="1"/>
  <c r="BP17" i="3" s="1"/>
  <c r="CP17" i="2"/>
  <c r="BL17" i="2"/>
  <c r="AH17" i="2"/>
  <c r="Z17" i="2"/>
  <c r="T17" i="2"/>
  <c r="P17" i="2"/>
  <c r="S17" i="2" s="1"/>
  <c r="K17" i="2"/>
  <c r="DU16" i="2"/>
  <c r="BJ16" i="3" s="1"/>
  <c r="BP16" i="3" s="1"/>
  <c r="CP16" i="2"/>
  <c r="AT16" i="3" s="1"/>
  <c r="AZ16" i="3" s="1"/>
  <c r="BL16" i="2"/>
  <c r="AE16" i="3" s="1"/>
  <c r="AK16" i="3" s="1"/>
  <c r="AH16" i="2"/>
  <c r="S16" i="3" s="1"/>
  <c r="Z16" i="2"/>
  <c r="T16" i="2"/>
  <c r="P16" i="2"/>
  <c r="K16" i="2"/>
  <c r="DU15" i="2"/>
  <c r="BJ15" i="3" s="1"/>
  <c r="BP15" i="3" s="1"/>
  <c r="BP18" i="3" s="1"/>
  <c r="CP15" i="2"/>
  <c r="BL15" i="2"/>
  <c r="AH15" i="2"/>
  <c r="Z15" i="2"/>
  <c r="T15" i="2"/>
  <c r="P15" i="2"/>
  <c r="S15" i="2" s="1"/>
  <c r="K15" i="2"/>
  <c r="T9" i="2"/>
  <c r="P50" i="2"/>
  <c r="DQ50" i="2"/>
  <c r="DJ50" i="2"/>
  <c r="DD50" i="2"/>
  <c r="CP50" i="2"/>
  <c r="CL50" i="2"/>
  <c r="CE50" i="2"/>
  <c r="BY50" i="2"/>
  <c r="BH50" i="2"/>
  <c r="BA50" i="2"/>
  <c r="AU50" i="2"/>
  <c r="AQ50" i="2"/>
  <c r="AD50" i="2"/>
  <c r="W50" i="2"/>
  <c r="Q50" i="2"/>
  <c r="S50" i="2" s="1"/>
  <c r="N50" i="2"/>
  <c r="N42" i="2"/>
  <c r="DQ32" i="2"/>
  <c r="DJ32" i="2"/>
  <c r="DD32" i="2"/>
  <c r="BE32" i="3"/>
  <c r="CL32" i="2"/>
  <c r="CE32" i="2"/>
  <c r="BY32" i="2"/>
  <c r="BH32" i="2"/>
  <c r="BA32" i="2"/>
  <c r="AU32" i="2"/>
  <c r="AQ32" i="2"/>
  <c r="AD32" i="2"/>
  <c r="W32" i="2"/>
  <c r="Q32" i="2"/>
  <c r="N32" i="2"/>
  <c r="DU25" i="2"/>
  <c r="BJ25" i="3" s="1"/>
  <c r="DQ25" i="2"/>
  <c r="DJ25" i="2"/>
  <c r="DD25" i="2"/>
  <c r="BE25" i="3"/>
  <c r="CL25" i="2"/>
  <c r="CE25" i="2"/>
  <c r="BY25" i="2"/>
  <c r="BL25" i="2"/>
  <c r="AE25" i="3" s="1"/>
  <c r="BH25" i="2"/>
  <c r="BA25" i="2"/>
  <c r="AU25" i="2"/>
  <c r="AQ25" i="2"/>
  <c r="AD25" i="2"/>
  <c r="Q25" i="2"/>
  <c r="N25" i="2"/>
  <c r="DQ18" i="2"/>
  <c r="DJ18" i="2"/>
  <c r="DD18" i="2"/>
  <c r="CL18" i="2"/>
  <c r="CE18" i="2"/>
  <c r="BY18" i="2"/>
  <c r="BH18" i="2"/>
  <c r="DQ12" i="2"/>
  <c r="DJ12" i="2"/>
  <c r="DD12" i="2"/>
  <c r="CL12" i="2"/>
  <c r="CE12" i="2"/>
  <c r="BY12" i="2"/>
  <c r="BH12" i="2"/>
  <c r="BA12" i="2"/>
  <c r="AU12" i="2"/>
  <c r="AD12" i="2"/>
  <c r="W12" i="2"/>
  <c r="Q12" i="2"/>
  <c r="BA18" i="2"/>
  <c r="AU18" i="2"/>
  <c r="AQ18" i="2"/>
  <c r="C18" i="2" s="1"/>
  <c r="AH18" i="2"/>
  <c r="Q18" i="3" s="1"/>
  <c r="AD18" i="2"/>
  <c r="W18" i="2"/>
  <c r="Q18" i="2"/>
  <c r="N18" i="2"/>
  <c r="K12" i="3" l="1"/>
  <c r="E12" i="2"/>
  <c r="S30" i="2"/>
  <c r="BJ30" i="3"/>
  <c r="BP30" i="3" s="1"/>
  <c r="CL62" i="2"/>
  <c r="C25" i="2"/>
  <c r="C25" i="3" s="1"/>
  <c r="C25" i="4" s="1"/>
  <c r="C32" i="2"/>
  <c r="C32" i="3" s="1"/>
  <c r="C32" i="4" s="1"/>
  <c r="C42" i="2"/>
  <c r="C42" i="3" s="1"/>
  <c r="C42" i="4" s="1"/>
  <c r="DD62" i="2"/>
  <c r="DQ62" i="2"/>
  <c r="BJ59" i="3"/>
  <c r="CE62" i="2"/>
  <c r="DJ62" i="2"/>
  <c r="AU62" i="2"/>
  <c r="BH62" i="2"/>
  <c r="AI32" i="3"/>
  <c r="L32" i="2"/>
  <c r="K32" i="3" s="1"/>
  <c r="K42" i="3"/>
  <c r="L62" i="2"/>
  <c r="C50" i="2"/>
  <c r="C50" i="3" s="1"/>
  <c r="C50" i="4" s="1"/>
  <c r="BA62" i="2"/>
  <c r="AI62" i="3"/>
  <c r="BP62" i="2"/>
  <c r="W62" i="2"/>
  <c r="AD62" i="2"/>
  <c r="AK59" i="3"/>
  <c r="BP59" i="3"/>
  <c r="C59" i="4"/>
  <c r="CP18" i="2"/>
  <c r="J59" i="3"/>
  <c r="E59" i="4" s="1"/>
  <c r="E59" i="3"/>
  <c r="E62" i="3" s="1"/>
  <c r="AT57" i="3"/>
  <c r="AZ57" i="3" s="1"/>
  <c r="J56" i="3"/>
  <c r="E56" i="2"/>
  <c r="E56" i="3" s="1"/>
  <c r="J55" i="3"/>
  <c r="E55" i="4" s="1"/>
  <c r="E55" i="2"/>
  <c r="E55" i="3" s="1"/>
  <c r="AT55" i="3"/>
  <c r="AZ55" i="3" s="1"/>
  <c r="J54" i="3"/>
  <c r="E54" i="4" s="1"/>
  <c r="E54" i="2"/>
  <c r="E54" i="3" s="1"/>
  <c r="AT54" i="3"/>
  <c r="AZ54" i="3" s="1"/>
  <c r="AT53" i="3"/>
  <c r="AZ53" i="3" s="1"/>
  <c r="AT49" i="3"/>
  <c r="AZ49" i="3" s="1"/>
  <c r="AT48" i="3"/>
  <c r="AZ48" i="3" s="1"/>
  <c r="AT46" i="3"/>
  <c r="AZ46" i="3" s="1"/>
  <c r="AT45" i="3"/>
  <c r="AZ45" i="3" s="1"/>
  <c r="AT44" i="3"/>
  <c r="AZ44" i="3" s="1"/>
  <c r="J41" i="3"/>
  <c r="E41" i="2"/>
  <c r="E41" i="3" s="1"/>
  <c r="AT41" i="3"/>
  <c r="AZ41" i="3" s="1"/>
  <c r="J36" i="3"/>
  <c r="E36" i="4" s="1"/>
  <c r="E36" i="2"/>
  <c r="E36" i="3" s="1"/>
  <c r="AT36" i="3"/>
  <c r="AZ36" i="3" s="1"/>
  <c r="J40" i="3"/>
  <c r="E40" i="4" s="1"/>
  <c r="E40" i="2"/>
  <c r="E40" i="3" s="1"/>
  <c r="AT40" i="3"/>
  <c r="AZ40" i="3" s="1"/>
  <c r="J35" i="3"/>
  <c r="E35" i="4" s="1"/>
  <c r="E35" i="2"/>
  <c r="E35" i="3" s="1"/>
  <c r="AT35" i="3"/>
  <c r="AZ35" i="3" s="1"/>
  <c r="J31" i="3"/>
  <c r="E31" i="4" s="1"/>
  <c r="E31" i="2"/>
  <c r="E31" i="3" s="1"/>
  <c r="AT31" i="3"/>
  <c r="AZ31" i="3" s="1"/>
  <c r="J30" i="3"/>
  <c r="E30" i="4" s="1"/>
  <c r="E30" i="2"/>
  <c r="E30" i="3" s="1"/>
  <c r="AT30" i="3"/>
  <c r="AZ30" i="3" s="1"/>
  <c r="J29" i="3"/>
  <c r="E29" i="4" s="1"/>
  <c r="E29" i="2"/>
  <c r="E29" i="3" s="1"/>
  <c r="AT29" i="3"/>
  <c r="AZ29" i="3" s="1"/>
  <c r="AT32" i="3"/>
  <c r="J28" i="3"/>
  <c r="E28" i="4" s="1"/>
  <c r="E28" i="2"/>
  <c r="E28" i="3" s="1"/>
  <c r="AT28" i="3"/>
  <c r="AZ28" i="3" s="1"/>
  <c r="J24" i="3"/>
  <c r="E24" i="4" s="1"/>
  <c r="E24" i="2"/>
  <c r="E24" i="3" s="1"/>
  <c r="AT24" i="3"/>
  <c r="AZ24" i="3" s="1"/>
  <c r="J23" i="3"/>
  <c r="E23" i="2"/>
  <c r="E23" i="3" s="1"/>
  <c r="AT23" i="3"/>
  <c r="AZ23" i="3" s="1"/>
  <c r="J22" i="3"/>
  <c r="E22" i="4" s="1"/>
  <c r="E22" i="2"/>
  <c r="E22" i="3" s="1"/>
  <c r="AT22" i="3"/>
  <c r="AZ22" i="3" s="1"/>
  <c r="AT21" i="3"/>
  <c r="AZ21" i="3" s="1"/>
  <c r="J21" i="3"/>
  <c r="E21" i="4" s="1"/>
  <c r="E21" i="2"/>
  <c r="E21" i="3" s="1"/>
  <c r="J17" i="3"/>
  <c r="E17" i="4" s="1"/>
  <c r="E17" i="2"/>
  <c r="E17" i="3" s="1"/>
  <c r="AT17" i="3"/>
  <c r="AZ17" i="3" s="1"/>
  <c r="J16" i="3"/>
  <c r="E16" i="4" s="1"/>
  <c r="E16" i="2"/>
  <c r="E16" i="3" s="1"/>
  <c r="J15" i="3"/>
  <c r="E15" i="4" s="1"/>
  <c r="E15" i="2"/>
  <c r="E15" i="3" s="1"/>
  <c r="AT15" i="3"/>
  <c r="AZ15" i="3" s="1"/>
  <c r="BY62" i="2"/>
  <c r="AT18" i="3"/>
  <c r="J45" i="3"/>
  <c r="E45" i="4" s="1"/>
  <c r="E45" i="2"/>
  <c r="E45" i="3" s="1"/>
  <c r="J46" i="3"/>
  <c r="E46" i="4" s="1"/>
  <c r="E46" i="2"/>
  <c r="E46" i="3" s="1"/>
  <c r="J47" i="3"/>
  <c r="E47" i="4" s="1"/>
  <c r="E47" i="2"/>
  <c r="E47" i="3" s="1"/>
  <c r="J48" i="3"/>
  <c r="E48" i="4" s="1"/>
  <c r="E48" i="2"/>
  <c r="E48" i="3" s="1"/>
  <c r="J49" i="3"/>
  <c r="E49" i="4" s="1"/>
  <c r="E49" i="2"/>
  <c r="E49" i="3" s="1"/>
  <c r="BE18" i="3"/>
  <c r="BE42" i="3"/>
  <c r="BE50" i="3"/>
  <c r="Y22" i="3"/>
  <c r="Y23" i="3"/>
  <c r="Y29" i="3"/>
  <c r="Y41" i="3"/>
  <c r="Y44" i="3"/>
  <c r="Y46" i="3"/>
  <c r="Y47" i="3"/>
  <c r="Y48" i="3"/>
  <c r="Y55" i="3"/>
  <c r="Y56" i="3"/>
  <c r="Y59" i="3"/>
  <c r="J59" i="4" s="1"/>
  <c r="Y16" i="3"/>
  <c r="AT50" i="3"/>
  <c r="AE15" i="3"/>
  <c r="AK15" i="3" s="1"/>
  <c r="AE17" i="3"/>
  <c r="AK17" i="3" s="1"/>
  <c r="AJ21" i="2"/>
  <c r="S21" i="3" s="1"/>
  <c r="AJ24" i="2"/>
  <c r="S24" i="3" s="1"/>
  <c r="AJ28" i="2"/>
  <c r="S28" i="3" s="1"/>
  <c r="AJ30" i="2"/>
  <c r="S30" i="3" s="1"/>
  <c r="AJ31" i="2"/>
  <c r="S31" i="3" s="1"/>
  <c r="AI35" i="2"/>
  <c r="R35" i="3" s="1"/>
  <c r="AJ35" i="2"/>
  <c r="AI40" i="2"/>
  <c r="R40" i="3" s="1"/>
  <c r="AJ40" i="2"/>
  <c r="AJ36" i="2"/>
  <c r="S36" i="3" s="1"/>
  <c r="AJ45" i="2"/>
  <c r="S45" i="3" s="1"/>
  <c r="AP42" i="3"/>
  <c r="O18" i="3"/>
  <c r="AJ18" i="2"/>
  <c r="S18" i="3" s="1"/>
  <c r="DU18" i="2"/>
  <c r="O25" i="3"/>
  <c r="AP25" i="3"/>
  <c r="AJ32" i="2"/>
  <c r="S32" i="3" s="1"/>
  <c r="AP32" i="3"/>
  <c r="O50" i="3"/>
  <c r="AP50" i="3"/>
  <c r="AJ15" i="2"/>
  <c r="S15" i="3" s="1"/>
  <c r="AJ17" i="2"/>
  <c r="S17" i="3" s="1"/>
  <c r="AE21" i="3"/>
  <c r="AK21" i="3" s="1"/>
  <c r="AE24" i="3"/>
  <c r="AK24" i="3" s="1"/>
  <c r="AE28" i="3"/>
  <c r="AK28" i="3" s="1"/>
  <c r="AE30" i="3"/>
  <c r="AK30" i="3" s="1"/>
  <c r="AE31" i="3"/>
  <c r="AK31" i="3" s="1"/>
  <c r="R35" i="2"/>
  <c r="AA35" i="2" s="1"/>
  <c r="S35" i="2"/>
  <c r="AE35" i="3"/>
  <c r="AK35" i="3" s="1"/>
  <c r="R40" i="2"/>
  <c r="AA40" i="2" s="1"/>
  <c r="S40" i="2"/>
  <c r="AE40" i="3"/>
  <c r="AK40" i="3" s="1"/>
  <c r="AE36" i="3"/>
  <c r="AK36" i="3" s="1"/>
  <c r="AE45" i="3"/>
  <c r="AK45" i="3" s="1"/>
  <c r="AK50" i="3" s="1"/>
  <c r="AB42" i="3"/>
  <c r="AB32" i="3"/>
  <c r="AB50" i="3"/>
  <c r="AB25" i="3"/>
  <c r="T32" i="2"/>
  <c r="R30" i="2"/>
  <c r="BL18" i="2"/>
  <c r="AE18" i="3" s="1"/>
  <c r="R53" i="2"/>
  <c r="U53" i="2" s="1"/>
  <c r="P57" i="2"/>
  <c r="AH25" i="2"/>
  <c r="CP25" i="2"/>
  <c r="P32" i="2"/>
  <c r="S32" i="2" s="1"/>
  <c r="BL32" i="2"/>
  <c r="AE32" i="3" s="1"/>
  <c r="DU32" i="2"/>
  <c r="BJ32" i="3" s="1"/>
  <c r="J53" i="3"/>
  <c r="E53" i="4" s="1"/>
  <c r="K57" i="2"/>
  <c r="AI53" i="2"/>
  <c r="BU53" i="2" s="1"/>
  <c r="AH57" i="2"/>
  <c r="Q57" i="3" s="1"/>
  <c r="W57" i="3" s="1"/>
  <c r="AI30" i="2"/>
  <c r="K25" i="2"/>
  <c r="K32" i="2"/>
  <c r="DU50" i="2"/>
  <c r="BJ50" i="3" s="1"/>
  <c r="R21" i="2"/>
  <c r="U21" i="2" s="1"/>
  <c r="V21" i="2" s="1"/>
  <c r="AI41" i="2"/>
  <c r="AR41" i="2" s="1"/>
  <c r="AP41" i="2" s="1"/>
  <c r="R45" i="2"/>
  <c r="U45" i="2" s="1"/>
  <c r="V45" i="2" s="1"/>
  <c r="Y45" i="2" s="1"/>
  <c r="AI48" i="2"/>
  <c r="AR48" i="2" s="1"/>
  <c r="AP48" i="2" s="1"/>
  <c r="R28" i="2"/>
  <c r="U28" i="2" s="1"/>
  <c r="Z50" i="2"/>
  <c r="AP18" i="3"/>
  <c r="C18" i="3"/>
  <c r="C18" i="4" s="1"/>
  <c r="Z18" i="2"/>
  <c r="Z25" i="2"/>
  <c r="R36" i="2"/>
  <c r="U36" i="2" s="1"/>
  <c r="V36" i="2" s="1"/>
  <c r="AI36" i="2"/>
  <c r="AR36" i="2" s="1"/>
  <c r="AP36" i="2" s="1"/>
  <c r="BD36" i="2" s="1"/>
  <c r="BL50" i="2"/>
  <c r="Q59" i="3"/>
  <c r="W59" i="3" s="1"/>
  <c r="Q36" i="3"/>
  <c r="W36" i="3" s="1"/>
  <c r="BJ18" i="3"/>
  <c r="AB18" i="3"/>
  <c r="AI56" i="2"/>
  <c r="AR56" i="2" s="1"/>
  <c r="AP56" i="2" s="1"/>
  <c r="AO56" i="2" s="1"/>
  <c r="Q56" i="3"/>
  <c r="W56" i="3" s="1"/>
  <c r="AI55" i="2"/>
  <c r="AR55" i="2" s="1"/>
  <c r="AP55" i="2" s="1"/>
  <c r="Q55" i="3"/>
  <c r="W55" i="3" s="1"/>
  <c r="Q54" i="3"/>
  <c r="W54" i="3" s="1"/>
  <c r="Q53" i="3"/>
  <c r="W53" i="3" s="1"/>
  <c r="Q49" i="3"/>
  <c r="W49" i="3" s="1"/>
  <c r="Y49" i="3" s="1"/>
  <c r="AH50" i="2"/>
  <c r="Q48" i="3"/>
  <c r="W48" i="3" s="1"/>
  <c r="Q47" i="3"/>
  <c r="W47" i="3" s="1"/>
  <c r="Q46" i="3"/>
  <c r="W46" i="3" s="1"/>
  <c r="K50" i="2"/>
  <c r="AI46" i="2"/>
  <c r="CY46" i="2" s="1"/>
  <c r="Q45" i="3"/>
  <c r="W45" i="3" s="1"/>
  <c r="AI45" i="2"/>
  <c r="AR45" i="2" s="1"/>
  <c r="AP45" i="2" s="1"/>
  <c r="BM45" i="2" s="1"/>
  <c r="AF45" i="3" s="1"/>
  <c r="Q44" i="3"/>
  <c r="W44" i="3" s="1"/>
  <c r="J44" i="3"/>
  <c r="E44" i="4" s="1"/>
  <c r="AI44" i="2"/>
  <c r="AR44" i="2" s="1"/>
  <c r="AP44" i="2" s="1"/>
  <c r="Q41" i="3"/>
  <c r="W41" i="3" s="1"/>
  <c r="Q40" i="3"/>
  <c r="W40" i="3" s="1"/>
  <c r="Q35" i="3"/>
  <c r="W35" i="3" s="1"/>
  <c r="Q31" i="3"/>
  <c r="W31" i="3" s="1"/>
  <c r="Q30" i="3"/>
  <c r="W30" i="3" s="1"/>
  <c r="Q29" i="3"/>
  <c r="W29" i="3" s="1"/>
  <c r="AI28" i="2"/>
  <c r="Q28" i="3"/>
  <c r="W28" i="3" s="1"/>
  <c r="Q24" i="3"/>
  <c r="W24" i="3" s="1"/>
  <c r="E23" i="4"/>
  <c r="Q23" i="3"/>
  <c r="W23" i="3" s="1"/>
  <c r="Q22" i="3"/>
  <c r="W22" i="3" s="1"/>
  <c r="AI21" i="2"/>
  <c r="AR21" i="2" s="1"/>
  <c r="AP21" i="2" s="1"/>
  <c r="Q21" i="3"/>
  <c r="W21" i="3" s="1"/>
  <c r="Q17" i="3"/>
  <c r="W17" i="3" s="1"/>
  <c r="Q16" i="3"/>
  <c r="W16" i="3" s="1"/>
  <c r="K18" i="2"/>
  <c r="AI16" i="2"/>
  <c r="AR16" i="2" s="1"/>
  <c r="AP16" i="2" s="1"/>
  <c r="Q15" i="3"/>
  <c r="W15" i="3" s="1"/>
  <c r="R56" i="2"/>
  <c r="U56" i="2" s="1"/>
  <c r="V56" i="2" s="1"/>
  <c r="R55" i="2"/>
  <c r="AG48" i="3"/>
  <c r="AM48" i="3" s="1"/>
  <c r="R48" i="2"/>
  <c r="U48" i="2" s="1"/>
  <c r="V48" i="2" s="1"/>
  <c r="R47" i="2"/>
  <c r="AA47" i="2" s="1"/>
  <c r="R46" i="2"/>
  <c r="AA46" i="2" s="1"/>
  <c r="R45" i="3"/>
  <c r="R44" i="2"/>
  <c r="U44" i="2" s="1"/>
  <c r="V44" i="2" s="1"/>
  <c r="X44" i="2" s="1"/>
  <c r="AB44" i="2" s="1"/>
  <c r="R41" i="2"/>
  <c r="AA41" i="2" s="1"/>
  <c r="O42" i="3"/>
  <c r="Z32" i="2"/>
  <c r="V28" i="2"/>
  <c r="O32" i="3"/>
  <c r="S25" i="2"/>
  <c r="T25" i="2"/>
  <c r="R23" i="2"/>
  <c r="U23" i="2" s="1"/>
  <c r="V23" i="2" s="1"/>
  <c r="R17" i="2"/>
  <c r="U17" i="2" s="1"/>
  <c r="V17" i="2" s="1"/>
  <c r="Y17" i="2" s="1"/>
  <c r="P18" i="2"/>
  <c r="S18" i="2" s="1"/>
  <c r="T18" i="2"/>
  <c r="R16" i="2"/>
  <c r="U16" i="2" s="1"/>
  <c r="V16" i="2" s="1"/>
  <c r="E41" i="4"/>
  <c r="E56" i="4"/>
  <c r="AI23" i="2"/>
  <c r="BU23" i="2" s="1"/>
  <c r="AI17" i="2"/>
  <c r="R17" i="3" s="1"/>
  <c r="Q62" i="2"/>
  <c r="AI47" i="2"/>
  <c r="AR47" i="2" s="1"/>
  <c r="AP47" i="2" s="1"/>
  <c r="R59" i="3"/>
  <c r="AA53" i="2"/>
  <c r="CY53" i="2"/>
  <c r="AR53" i="2"/>
  <c r="AP53" i="2" s="1"/>
  <c r="AA54" i="2"/>
  <c r="U54" i="2"/>
  <c r="V54" i="2" s="1"/>
  <c r="AX55" i="2"/>
  <c r="CY54" i="2"/>
  <c r="BU54" i="2"/>
  <c r="AR54" i="2"/>
  <c r="AP54" i="2" s="1"/>
  <c r="AG56" i="3"/>
  <c r="AM56" i="3" s="1"/>
  <c r="S54" i="3"/>
  <c r="CY56" i="2"/>
  <c r="AT44" i="2"/>
  <c r="CY44" i="2"/>
  <c r="AT48" i="2"/>
  <c r="AA48" i="2"/>
  <c r="CY48" i="2"/>
  <c r="R49" i="2"/>
  <c r="AI49" i="2"/>
  <c r="R49" i="3" s="1"/>
  <c r="U35" i="2"/>
  <c r="V35" i="2" s="1"/>
  <c r="Y35" i="2" s="1"/>
  <c r="S35" i="3"/>
  <c r="BU40" i="2"/>
  <c r="BM36" i="2"/>
  <c r="AF36" i="3" s="1"/>
  <c r="BD41" i="2"/>
  <c r="AR35" i="2"/>
  <c r="AG41" i="3"/>
  <c r="S40" i="3"/>
  <c r="CY41" i="2"/>
  <c r="R29" i="2"/>
  <c r="AI29" i="2"/>
  <c r="R29" i="3" s="1"/>
  <c r="BU30" i="2"/>
  <c r="R31" i="2"/>
  <c r="AI31" i="2"/>
  <c r="R31" i="3" s="1"/>
  <c r="AX21" i="2"/>
  <c r="AT21" i="2"/>
  <c r="AW21" i="2" s="1"/>
  <c r="BU21" i="2"/>
  <c r="R22" i="2"/>
  <c r="AI22" i="2"/>
  <c r="R22" i="3" s="1"/>
  <c r="R24" i="2"/>
  <c r="AI24" i="2"/>
  <c r="R24" i="3" s="1"/>
  <c r="R15" i="2"/>
  <c r="AI15" i="2"/>
  <c r="R15" i="3" s="1"/>
  <c r="AX16" i="2"/>
  <c r="BU17" i="2"/>
  <c r="W37" i="3" l="1"/>
  <c r="BP32" i="3"/>
  <c r="BP37" i="3" s="1"/>
  <c r="BP42" i="3" s="1"/>
  <c r="U30" i="2"/>
  <c r="AR30" i="2"/>
  <c r="AA17" i="2"/>
  <c r="U40" i="2"/>
  <c r="V40" i="2" s="1"/>
  <c r="Y40" i="2" s="1"/>
  <c r="CY35" i="2"/>
  <c r="CY36" i="2"/>
  <c r="BU35" i="2"/>
  <c r="AR40" i="2"/>
  <c r="AP40" i="2" s="1"/>
  <c r="AA40" i="3" s="1"/>
  <c r="CY40" i="2"/>
  <c r="U47" i="2"/>
  <c r="V47" i="2" s="1"/>
  <c r="X47" i="2" s="1"/>
  <c r="AB47" i="2" s="1"/>
  <c r="AC47" i="2" s="1"/>
  <c r="AZ18" i="3"/>
  <c r="BM56" i="2"/>
  <c r="AF56" i="3" s="1"/>
  <c r="AZ25" i="3"/>
  <c r="AZ32" i="3"/>
  <c r="AZ37" i="3" s="1"/>
  <c r="AZ42" i="3" s="1"/>
  <c r="AZ50" i="3"/>
  <c r="AR28" i="2"/>
  <c r="AP28" i="2" s="1"/>
  <c r="AA28" i="3" s="1"/>
  <c r="AI32" i="2"/>
  <c r="R32" i="3" s="1"/>
  <c r="AO40" i="2"/>
  <c r="AO53" i="2"/>
  <c r="AA54" i="3"/>
  <c r="AO45" i="2"/>
  <c r="AA45" i="3"/>
  <c r="AO55" i="2"/>
  <c r="AA56" i="3"/>
  <c r="AO36" i="2"/>
  <c r="AA36" i="3"/>
  <c r="AO48" i="2"/>
  <c r="AA48" i="3"/>
  <c r="AO41" i="2"/>
  <c r="AA41" i="3"/>
  <c r="AO54" i="2"/>
  <c r="AA55" i="3"/>
  <c r="AO47" i="2"/>
  <c r="AA47" i="3"/>
  <c r="AO16" i="2"/>
  <c r="AA16" i="3"/>
  <c r="AO21" i="2"/>
  <c r="AA21" i="3"/>
  <c r="AO44" i="2"/>
  <c r="AA44" i="3"/>
  <c r="AE50" i="3"/>
  <c r="K62" i="3"/>
  <c r="J57" i="3"/>
  <c r="E57" i="4" s="1"/>
  <c r="E57" i="2"/>
  <c r="E57" i="3" s="1"/>
  <c r="J42" i="3"/>
  <c r="E42" i="4" s="1"/>
  <c r="E42" i="2"/>
  <c r="E42" i="3" s="1"/>
  <c r="J32" i="3"/>
  <c r="E32" i="4" s="1"/>
  <c r="E32" i="2"/>
  <c r="E32" i="3" s="1"/>
  <c r="J25" i="3"/>
  <c r="E25" i="2"/>
  <c r="E25" i="3" s="1"/>
  <c r="AT25" i="3"/>
  <c r="J18" i="3"/>
  <c r="E18" i="4" s="1"/>
  <c r="E18" i="2"/>
  <c r="E18" i="3" s="1"/>
  <c r="J50" i="3"/>
  <c r="E50" i="4" s="1"/>
  <c r="E50" i="2"/>
  <c r="E50" i="3" s="1"/>
  <c r="W25" i="3"/>
  <c r="W42" i="3"/>
  <c r="AK18" i="3"/>
  <c r="Y40" i="3"/>
  <c r="Y18" i="3"/>
  <c r="Y17" i="3"/>
  <c r="Y31" i="3"/>
  <c r="Y28" i="3"/>
  <c r="Y21" i="3"/>
  <c r="Y35" i="3"/>
  <c r="Y54" i="3"/>
  <c r="W18" i="3"/>
  <c r="W32" i="3"/>
  <c r="W50" i="3"/>
  <c r="AK32" i="3"/>
  <c r="AK37" i="3" s="1"/>
  <c r="AK25" i="3"/>
  <c r="Y15" i="3"/>
  <c r="Y32" i="3"/>
  <c r="Y45" i="3"/>
  <c r="Y36" i="3"/>
  <c r="Y30" i="3"/>
  <c r="Y24" i="3"/>
  <c r="AT42" i="3"/>
  <c r="X21" i="2"/>
  <c r="AB21" i="2" s="1"/>
  <c r="Y21" i="2"/>
  <c r="X36" i="2"/>
  <c r="AB36" i="2" s="1"/>
  <c r="Y36" i="2"/>
  <c r="BN45" i="2"/>
  <c r="BN36" i="2"/>
  <c r="BN40" i="2"/>
  <c r="AG40" i="3" s="1"/>
  <c r="BN21" i="2"/>
  <c r="AG21" i="3" s="1"/>
  <c r="AM21" i="3" s="1"/>
  <c r="X28" i="2"/>
  <c r="AB28" i="2" s="1"/>
  <c r="Y28" i="2"/>
  <c r="Q25" i="3"/>
  <c r="AJ25" i="2"/>
  <c r="S25" i="3" s="1"/>
  <c r="Q42" i="3"/>
  <c r="Q50" i="3"/>
  <c r="AJ50" i="2"/>
  <c r="S50" i="3" s="1"/>
  <c r="BU16" i="2"/>
  <c r="AA23" i="2"/>
  <c r="AA30" i="2"/>
  <c r="BM41" i="2"/>
  <c r="AF41" i="3" s="1"/>
  <c r="AX48" i="2"/>
  <c r="BU45" i="2"/>
  <c r="AG45" i="3"/>
  <c r="AM45" i="3" s="1"/>
  <c r="BD45" i="2"/>
  <c r="AP57" i="2"/>
  <c r="R21" i="3"/>
  <c r="CY17" i="2"/>
  <c r="AT16" i="2"/>
  <c r="AA16" i="2"/>
  <c r="CY30" i="2"/>
  <c r="AA28" i="2"/>
  <c r="AA36" i="2"/>
  <c r="CY45" i="2"/>
  <c r="AT45" i="2"/>
  <c r="AW45" i="2" s="1"/>
  <c r="AX45" i="2"/>
  <c r="R16" i="3"/>
  <c r="R30" i="3"/>
  <c r="V53" i="2"/>
  <c r="CY16" i="2"/>
  <c r="AG16" i="3"/>
  <c r="AM16" i="3" s="1"/>
  <c r="BD16" i="2"/>
  <c r="BM16" i="2"/>
  <c r="AF16" i="3" s="1"/>
  <c r="CY23" i="2"/>
  <c r="BU28" i="2"/>
  <c r="BU41" i="2"/>
  <c r="BU36" i="2"/>
  <c r="AG36" i="3"/>
  <c r="AM36" i="3" s="1"/>
  <c r="AT41" i="2"/>
  <c r="AX41" i="2"/>
  <c r="AT36" i="2"/>
  <c r="AW36" i="2" s="1"/>
  <c r="AX36" i="2"/>
  <c r="BU48" i="2"/>
  <c r="BU46" i="2"/>
  <c r="BD48" i="2"/>
  <c r="BM48" i="2"/>
  <c r="AF48" i="3" s="1"/>
  <c r="U46" i="2"/>
  <c r="V46" i="2" s="1"/>
  <c r="AA44" i="2"/>
  <c r="AC44" i="2" s="1"/>
  <c r="AX44" i="2"/>
  <c r="CY55" i="2"/>
  <c r="BD56" i="2"/>
  <c r="BD55" i="2"/>
  <c r="R36" i="3"/>
  <c r="R44" i="3"/>
  <c r="R48" i="3"/>
  <c r="R41" i="3"/>
  <c r="R57" i="2"/>
  <c r="S53" i="3"/>
  <c r="S57" i="3"/>
  <c r="R53" i="3"/>
  <c r="AI57" i="2"/>
  <c r="CY21" i="2"/>
  <c r="AA21" i="2"/>
  <c r="BD21" i="2"/>
  <c r="BM21" i="2"/>
  <c r="AF21" i="3" s="1"/>
  <c r="CY28" i="2"/>
  <c r="BU47" i="2"/>
  <c r="AR46" i="2"/>
  <c r="AP46" i="2" s="1"/>
  <c r="BM46" i="2" s="1"/>
  <c r="AF46" i="3" s="1"/>
  <c r="AA45" i="2"/>
  <c r="BU44" i="2"/>
  <c r="AG44" i="3"/>
  <c r="AM44" i="3" s="1"/>
  <c r="BD44" i="2"/>
  <c r="BM44" i="2"/>
  <c r="AF44" i="3" s="1"/>
  <c r="BU56" i="2"/>
  <c r="BU55" i="2"/>
  <c r="AT56" i="2"/>
  <c r="AX56" i="2"/>
  <c r="AT55" i="2"/>
  <c r="AG55" i="3"/>
  <c r="AM55" i="3" s="1"/>
  <c r="BM55" i="2"/>
  <c r="AF55" i="3" s="1"/>
  <c r="R28" i="3"/>
  <c r="R46" i="3"/>
  <c r="R55" i="3"/>
  <c r="R56" i="3"/>
  <c r="AC36" i="2"/>
  <c r="AF36" i="2" s="1"/>
  <c r="AG53" i="3"/>
  <c r="AM53" i="3" s="1"/>
  <c r="S42" i="3"/>
  <c r="X56" i="2"/>
  <c r="AB56" i="2" s="1"/>
  <c r="AA56" i="2"/>
  <c r="U55" i="2"/>
  <c r="V55" i="2" s="1"/>
  <c r="AA55" i="2"/>
  <c r="AA57" i="2" s="1"/>
  <c r="X48" i="2"/>
  <c r="AB48" i="2" s="1"/>
  <c r="AC48" i="2" s="1"/>
  <c r="CY47" i="2"/>
  <c r="R47" i="3"/>
  <c r="U41" i="2"/>
  <c r="V41" i="2" s="1"/>
  <c r="AP35" i="2"/>
  <c r="X23" i="2"/>
  <c r="AB23" i="2" s="1"/>
  <c r="AR23" i="2"/>
  <c r="AP23" i="2" s="1"/>
  <c r="R23" i="3"/>
  <c r="X16" i="2"/>
  <c r="AB16" i="2" s="1"/>
  <c r="AC16" i="2" s="1"/>
  <c r="AR17" i="2"/>
  <c r="BD54" i="2"/>
  <c r="AT54" i="2"/>
  <c r="BM54" i="2"/>
  <c r="AF54" i="3" s="1"/>
  <c r="AX54" i="2"/>
  <c r="X53" i="2"/>
  <c r="X54" i="2"/>
  <c r="AB54" i="2" s="1"/>
  <c r="AC54" i="2" s="1"/>
  <c r="AV56" i="2"/>
  <c r="AG54" i="3"/>
  <c r="AM54" i="3" s="1"/>
  <c r="BD53" i="2"/>
  <c r="AT53" i="2"/>
  <c r="BM53" i="2"/>
  <c r="AF53" i="3" s="1"/>
  <c r="AX53" i="2"/>
  <c r="U49" i="2"/>
  <c r="V49" i="2" s="1"/>
  <c r="AA49" i="2"/>
  <c r="R50" i="2"/>
  <c r="BD47" i="2"/>
  <c r="AT47" i="2"/>
  <c r="BM47" i="2"/>
  <c r="AF47" i="3" s="1"/>
  <c r="AX47" i="2"/>
  <c r="AG47" i="3"/>
  <c r="AM47" i="3" s="1"/>
  <c r="CZ45" i="2"/>
  <c r="BV45" i="2"/>
  <c r="BS45" i="2" s="1"/>
  <c r="BR45" i="2" s="1"/>
  <c r="AR49" i="2"/>
  <c r="AP49" i="2" s="1"/>
  <c r="CY49" i="2"/>
  <c r="BU49" i="2"/>
  <c r="AI50" i="2"/>
  <c r="R50" i="3" s="1"/>
  <c r="AV48" i="2"/>
  <c r="X45" i="2"/>
  <c r="AV44" i="2"/>
  <c r="X40" i="2"/>
  <c r="AB40" i="2" s="1"/>
  <c r="AC40" i="2" s="1"/>
  <c r="AF40" i="2" s="1"/>
  <c r="AE36" i="2"/>
  <c r="AT35" i="2"/>
  <c r="AW35" i="2" s="1"/>
  <c r="CZ36" i="2"/>
  <c r="BV36" i="2"/>
  <c r="BS36" i="2" s="1"/>
  <c r="BR36" i="2" s="1"/>
  <c r="X35" i="2"/>
  <c r="CZ41" i="2"/>
  <c r="BD40" i="2"/>
  <c r="BM40" i="2"/>
  <c r="AF40" i="3" s="1"/>
  <c r="U31" i="2"/>
  <c r="V31" i="2" s="1"/>
  <c r="Y31" i="2" s="1"/>
  <c r="AA31" i="2"/>
  <c r="AR29" i="2"/>
  <c r="CY29" i="2"/>
  <c r="BU29" i="2"/>
  <c r="AC28" i="2"/>
  <c r="AF28" i="2" s="1"/>
  <c r="AR31" i="2"/>
  <c r="AP31" i="2" s="1"/>
  <c r="CY31" i="2"/>
  <c r="BU31" i="2"/>
  <c r="U29" i="2"/>
  <c r="R32" i="2"/>
  <c r="AA29" i="2"/>
  <c r="AR24" i="2"/>
  <c r="AP24" i="2" s="1"/>
  <c r="CY24" i="2"/>
  <c r="BU24" i="2"/>
  <c r="U22" i="2"/>
  <c r="R25" i="2"/>
  <c r="AA22" i="2"/>
  <c r="U24" i="2"/>
  <c r="V24" i="2" s="1"/>
  <c r="Y24" i="2" s="1"/>
  <c r="AA24" i="2"/>
  <c r="AR22" i="2"/>
  <c r="AP22" i="2" s="1"/>
  <c r="AI25" i="2"/>
  <c r="R25" i="3" s="1"/>
  <c r="CY22" i="2"/>
  <c r="BU22" i="2"/>
  <c r="AV21" i="2"/>
  <c r="U15" i="2"/>
  <c r="R18" i="2"/>
  <c r="AA15" i="2"/>
  <c r="X17" i="2"/>
  <c r="AB17" i="2" s="1"/>
  <c r="AC17" i="2" s="1"/>
  <c r="AF17" i="2" s="1"/>
  <c r="AR15" i="2"/>
  <c r="AP15" i="2" s="1"/>
  <c r="CY15" i="2"/>
  <c r="BU15" i="2"/>
  <c r="AI18" i="2"/>
  <c r="R18" i="3" s="1"/>
  <c r="AM37" i="3" l="1"/>
  <c r="AK42" i="3"/>
  <c r="AA25" i="2"/>
  <c r="AP30" i="2"/>
  <c r="AE42" i="3"/>
  <c r="R42" i="3"/>
  <c r="BJ42" i="3"/>
  <c r="V30" i="2"/>
  <c r="CY25" i="2"/>
  <c r="BD28" i="2"/>
  <c r="AC21" i="2"/>
  <c r="AF21" i="2" s="1"/>
  <c r="AO28" i="2"/>
  <c r="AX40" i="2"/>
  <c r="AT40" i="2"/>
  <c r="AW40" i="2" s="1"/>
  <c r="AV45" i="2"/>
  <c r="CZ55" i="2"/>
  <c r="CZ56" i="2"/>
  <c r="AT28" i="2"/>
  <c r="CZ21" i="2"/>
  <c r="BV41" i="2"/>
  <c r="BS41" i="2" s="1"/>
  <c r="BR41" i="2" s="1"/>
  <c r="BV48" i="2"/>
  <c r="BS48" i="2" s="1"/>
  <c r="BR48" i="2" s="1"/>
  <c r="BV56" i="2"/>
  <c r="BS56" i="2" s="1"/>
  <c r="BR56" i="2" s="1"/>
  <c r="BM28" i="2"/>
  <c r="AX28" i="2"/>
  <c r="BN28" i="2"/>
  <c r="AG28" i="3" s="1"/>
  <c r="AM28" i="3" s="1"/>
  <c r="AO15" i="2"/>
  <c r="AA15" i="3"/>
  <c r="AO49" i="2"/>
  <c r="AA49" i="3"/>
  <c r="AO35" i="2"/>
  <c r="AA35" i="3"/>
  <c r="AO57" i="2"/>
  <c r="AA57" i="3"/>
  <c r="AO22" i="2"/>
  <c r="AA22" i="3"/>
  <c r="AO31" i="2"/>
  <c r="AA31" i="3"/>
  <c r="AM31" i="3" s="1"/>
  <c r="AO36" i="3"/>
  <c r="CR36" i="2"/>
  <c r="AV36" i="3" s="1"/>
  <c r="AO24" i="2"/>
  <c r="AA24" i="3"/>
  <c r="AM24" i="3" s="1"/>
  <c r="AO41" i="3"/>
  <c r="AO45" i="3"/>
  <c r="CR45" i="2"/>
  <c r="AO56" i="3"/>
  <c r="AO23" i="2"/>
  <c r="AA23" i="3"/>
  <c r="AO46" i="2"/>
  <c r="AA46" i="3"/>
  <c r="E25" i="4"/>
  <c r="Y57" i="3"/>
  <c r="Y50" i="3"/>
  <c r="Y25" i="3"/>
  <c r="Y42" i="3"/>
  <c r="Y53" i="3"/>
  <c r="BN15" i="2"/>
  <c r="BN24" i="2"/>
  <c r="BN35" i="2"/>
  <c r="AG35" i="3" s="1"/>
  <c r="AM35" i="3" s="1"/>
  <c r="CR56" i="2"/>
  <c r="BN31" i="2"/>
  <c r="AV16" i="2"/>
  <c r="BE16" i="2" s="1"/>
  <c r="AA32" i="2"/>
  <c r="AX35" i="2"/>
  <c r="BD46" i="2"/>
  <c r="CZ48" i="2"/>
  <c r="AV55" i="2"/>
  <c r="BE55" i="2" s="1"/>
  <c r="AC23" i="2"/>
  <c r="AE23" i="2" s="1"/>
  <c r="CY18" i="2"/>
  <c r="U57" i="2"/>
  <c r="BV16" i="2"/>
  <c r="BV21" i="2"/>
  <c r="BS21" i="2" s="1"/>
  <c r="BR21" i="2" s="1"/>
  <c r="AV36" i="2"/>
  <c r="BE36" i="2" s="1"/>
  <c r="AV41" i="2"/>
  <c r="AY41" i="2" s="1"/>
  <c r="AZ41" i="2" s="1"/>
  <c r="CZ44" i="2"/>
  <c r="CZ16" i="2"/>
  <c r="BM35" i="2"/>
  <c r="AF35" i="3" s="1"/>
  <c r="BD35" i="2"/>
  <c r="AG46" i="3"/>
  <c r="AM46" i="3" s="1"/>
  <c r="AX46" i="2"/>
  <c r="AT46" i="2"/>
  <c r="BV55" i="2"/>
  <c r="BS55" i="2" s="1"/>
  <c r="BR55" i="2" s="1"/>
  <c r="AA50" i="2"/>
  <c r="V57" i="2"/>
  <c r="AB53" i="2"/>
  <c r="BU57" i="2"/>
  <c r="AR57" i="2"/>
  <c r="R57" i="3"/>
  <c r="CY57" i="2"/>
  <c r="AE16" i="2"/>
  <c r="BV44" i="2"/>
  <c r="BS44" i="2" s="1"/>
  <c r="BR44" i="2" s="1"/>
  <c r="AC56" i="2"/>
  <c r="X55" i="2"/>
  <c r="AB55" i="2" s="1"/>
  <c r="AC55" i="2" s="1"/>
  <c r="AP50" i="2"/>
  <c r="AR50" i="2"/>
  <c r="CY50" i="2"/>
  <c r="AE48" i="2"/>
  <c r="X41" i="2"/>
  <c r="AB41" i="2" s="1"/>
  <c r="AC41" i="2" s="1"/>
  <c r="CY32" i="2"/>
  <c r="AP29" i="2"/>
  <c r="AR32" i="2"/>
  <c r="AR25" i="2"/>
  <c r="AX23" i="2"/>
  <c r="AT23" i="2"/>
  <c r="AG23" i="3"/>
  <c r="AM23" i="3" s="1"/>
  <c r="BM23" i="2"/>
  <c r="AF23" i="3" s="1"/>
  <c r="BD23" i="2"/>
  <c r="AP17" i="2"/>
  <c r="AR18" i="2"/>
  <c r="AF59" i="3"/>
  <c r="AG59" i="3"/>
  <c r="AM59" i="3" s="1"/>
  <c r="L59" i="4" s="1"/>
  <c r="CH56" i="2"/>
  <c r="AV53" i="2"/>
  <c r="AY55" i="2"/>
  <c r="AZ55" i="2" s="1"/>
  <c r="AE54" i="2"/>
  <c r="AV54" i="2"/>
  <c r="CZ53" i="2"/>
  <c r="BV53" i="2"/>
  <c r="BS53" i="2" s="1"/>
  <c r="BR53" i="2" s="1"/>
  <c r="BE56" i="2"/>
  <c r="AY56" i="2"/>
  <c r="AZ56" i="2" s="1"/>
  <c r="CZ54" i="2"/>
  <c r="BV54" i="2"/>
  <c r="BS54" i="2" s="1"/>
  <c r="BR54" i="2" s="1"/>
  <c r="BE45" i="2"/>
  <c r="AY45" i="2"/>
  <c r="AZ45" i="2" s="1"/>
  <c r="BC45" i="2" s="1"/>
  <c r="CZ46" i="2"/>
  <c r="BV46" i="2"/>
  <c r="BS46" i="2" s="1"/>
  <c r="BR46" i="2" s="1"/>
  <c r="CZ47" i="2"/>
  <c r="BV47" i="2"/>
  <c r="BS47" i="2" s="1"/>
  <c r="BR47" i="2" s="1"/>
  <c r="X49" i="2"/>
  <c r="AB49" i="2" s="1"/>
  <c r="AE47" i="2"/>
  <c r="BE44" i="2"/>
  <c r="AY44" i="2"/>
  <c r="AB45" i="2"/>
  <c r="AE44" i="2"/>
  <c r="CQ45" i="2"/>
  <c r="CB45" i="2"/>
  <c r="CH45" i="2"/>
  <c r="BX45" i="2"/>
  <c r="CA45" i="2" s="1"/>
  <c r="AV45" i="3"/>
  <c r="BE48" i="2"/>
  <c r="AY48" i="2"/>
  <c r="AZ48" i="2" s="1"/>
  <c r="BM49" i="2"/>
  <c r="AF49" i="3" s="1"/>
  <c r="AX49" i="2"/>
  <c r="BD49" i="2"/>
  <c r="AT49" i="2"/>
  <c r="AG49" i="3"/>
  <c r="AM49" i="3" s="1"/>
  <c r="X46" i="2"/>
  <c r="AB46" i="2" s="1"/>
  <c r="AC46" i="2" s="1"/>
  <c r="V50" i="2"/>
  <c r="Y50" i="2" s="1"/>
  <c r="AV46" i="2"/>
  <c r="AV47" i="2"/>
  <c r="AC49" i="2"/>
  <c r="U50" i="2"/>
  <c r="CQ41" i="2"/>
  <c r="BX41" i="2"/>
  <c r="CA41" i="2" s="1"/>
  <c r="CQ36" i="2"/>
  <c r="CH36" i="2"/>
  <c r="AV35" i="2"/>
  <c r="AE40" i="2"/>
  <c r="CZ40" i="2"/>
  <c r="BV40" i="2"/>
  <c r="BS40" i="2" s="1"/>
  <c r="BR40" i="2" s="1"/>
  <c r="AB35" i="2"/>
  <c r="BM31" i="2"/>
  <c r="AF31" i="3" s="1"/>
  <c r="AX31" i="2"/>
  <c r="BD31" i="2"/>
  <c r="AT31" i="2"/>
  <c r="AW31" i="2" s="1"/>
  <c r="AG31" i="3"/>
  <c r="U32" i="2"/>
  <c r="V29" i="2"/>
  <c r="AE28" i="2"/>
  <c r="X31" i="2"/>
  <c r="AB31" i="2" s="1"/>
  <c r="AC31" i="2" s="1"/>
  <c r="AF31" i="2" s="1"/>
  <c r="BE21" i="2"/>
  <c r="AY21" i="2"/>
  <c r="AZ21" i="2" s="1"/>
  <c r="BC21" i="2" s="1"/>
  <c r="U25" i="2"/>
  <c r="V22" i="2"/>
  <c r="AE21" i="2"/>
  <c r="BM22" i="2"/>
  <c r="AF22" i="3" s="1"/>
  <c r="AX22" i="2"/>
  <c r="BD22" i="2"/>
  <c r="AT22" i="2"/>
  <c r="AP25" i="2"/>
  <c r="AG22" i="3"/>
  <c r="AM22" i="3" s="1"/>
  <c r="X24" i="2"/>
  <c r="AB24" i="2" s="1"/>
  <c r="AC24" i="2" s="1"/>
  <c r="AF24" i="2" s="1"/>
  <c r="BM24" i="2"/>
  <c r="AF24" i="3" s="1"/>
  <c r="AX24" i="2"/>
  <c r="BD24" i="2"/>
  <c r="AT24" i="2"/>
  <c r="AW24" i="2" s="1"/>
  <c r="AG24" i="3"/>
  <c r="AE17" i="2"/>
  <c r="AA18" i="2"/>
  <c r="V15" i="2"/>
  <c r="Y15" i="2" s="1"/>
  <c r="U18" i="2"/>
  <c r="BM15" i="2"/>
  <c r="AF15" i="3" s="1"/>
  <c r="AX15" i="2"/>
  <c r="BD15" i="2"/>
  <c r="AT15" i="2"/>
  <c r="AW15" i="2" s="1"/>
  <c r="AG15" i="3"/>
  <c r="AM15" i="3" s="1"/>
  <c r="Y30" i="2" l="1"/>
  <c r="X30" i="2"/>
  <c r="BD30" i="2"/>
  <c r="BM30" i="2"/>
  <c r="AO30" i="2"/>
  <c r="AT30" i="2"/>
  <c r="AA30" i="3"/>
  <c r="BN30" i="2"/>
  <c r="AG30" i="3" s="1"/>
  <c r="AX30" i="2"/>
  <c r="CH41" i="2"/>
  <c r="CB41" i="2"/>
  <c r="CR41" i="2"/>
  <c r="AV41" i="3" s="1"/>
  <c r="BB41" i="3" s="1"/>
  <c r="AW28" i="2"/>
  <c r="AV28" i="2"/>
  <c r="AY16" i="2"/>
  <c r="AZ16" i="2" s="1"/>
  <c r="AV40" i="2"/>
  <c r="BE40" i="2" s="1"/>
  <c r="CR48" i="2"/>
  <c r="AV48" i="3" s="1"/>
  <c r="AF28" i="3"/>
  <c r="CZ28" i="2"/>
  <c r="BX48" i="2"/>
  <c r="CA48" i="2" s="1"/>
  <c r="BV28" i="2"/>
  <c r="BS28" i="2" s="1"/>
  <c r="BR28" i="2" s="1"/>
  <c r="AO48" i="3"/>
  <c r="AO25" i="2"/>
  <c r="AA25" i="3"/>
  <c r="AM25" i="3" s="1"/>
  <c r="AO54" i="3"/>
  <c r="CR54" i="2"/>
  <c r="AV54" i="3" s="1"/>
  <c r="AO53" i="3"/>
  <c r="BS57" i="2"/>
  <c r="BR57" i="2" s="1"/>
  <c r="CR53" i="2"/>
  <c r="AO17" i="2"/>
  <c r="AA17" i="3"/>
  <c r="AO29" i="2"/>
  <c r="AA29" i="3"/>
  <c r="AO44" i="3"/>
  <c r="CR44" i="2"/>
  <c r="AV44" i="3" s="1"/>
  <c r="AO55" i="3"/>
  <c r="CR55" i="2"/>
  <c r="AO21" i="3"/>
  <c r="CR21" i="2"/>
  <c r="AO40" i="3"/>
  <c r="CR40" i="2"/>
  <c r="AO47" i="3"/>
  <c r="AO46" i="3"/>
  <c r="CR46" i="2"/>
  <c r="AV46" i="3" s="1"/>
  <c r="AO50" i="2"/>
  <c r="AA50" i="3"/>
  <c r="BS16" i="2"/>
  <c r="BR16" i="2" s="1"/>
  <c r="AA59" i="3"/>
  <c r="BB36" i="3"/>
  <c r="BB45" i="3"/>
  <c r="CQ55" i="2"/>
  <c r="DA55" i="2" s="1"/>
  <c r="CW55" i="2" s="1"/>
  <c r="CV55" i="2" s="1"/>
  <c r="G55" i="2" s="1"/>
  <c r="G55" i="3" s="1"/>
  <c r="H55" i="3" s="1"/>
  <c r="M55" i="3" s="1"/>
  <c r="H55" i="4" s="1"/>
  <c r="BN17" i="2"/>
  <c r="AG17" i="3" s="1"/>
  <c r="AM17" i="3" s="1"/>
  <c r="BN25" i="2"/>
  <c r="AG25" i="3" s="1"/>
  <c r="BN50" i="2"/>
  <c r="AG50" i="3" s="1"/>
  <c r="AM50" i="3" s="1"/>
  <c r="CB16" i="2"/>
  <c r="AY36" i="2"/>
  <c r="AZ36" i="2" s="1"/>
  <c r="BC36" i="2" s="1"/>
  <c r="BD50" i="2"/>
  <c r="BV35" i="2"/>
  <c r="BS35" i="2" s="1"/>
  <c r="BR35" i="2" s="1"/>
  <c r="CZ35" i="2"/>
  <c r="BE41" i="2"/>
  <c r="CH55" i="2"/>
  <c r="BX36" i="2"/>
  <c r="CB36" i="2"/>
  <c r="BX55" i="2"/>
  <c r="CA55" i="2" s="1"/>
  <c r="AV55" i="3"/>
  <c r="BX21" i="2"/>
  <c r="CB21" i="2"/>
  <c r="AP18" i="2"/>
  <c r="CH16" i="2"/>
  <c r="BX28" i="2"/>
  <c r="CA28" i="2" s="1"/>
  <c r="CB48" i="2"/>
  <c r="CQ44" i="2"/>
  <c r="AU44" i="3" s="1"/>
  <c r="CB56" i="2"/>
  <c r="AT29" i="2"/>
  <c r="AV29" i="2" s="1"/>
  <c r="AX50" i="2"/>
  <c r="CH48" i="2"/>
  <c r="CQ48" i="2"/>
  <c r="AU48" i="3" s="1"/>
  <c r="CH44" i="2"/>
  <c r="BX56" i="2"/>
  <c r="AV56" i="3"/>
  <c r="CQ56" i="2"/>
  <c r="AU56" i="3" s="1"/>
  <c r="X57" i="2"/>
  <c r="CB55" i="2"/>
  <c r="AX57" i="2"/>
  <c r="AT57" i="2"/>
  <c r="BM57" i="2"/>
  <c r="BD57" i="2"/>
  <c r="AG57" i="3"/>
  <c r="AM57" i="3" s="1"/>
  <c r="AC53" i="2"/>
  <c r="AB57" i="2"/>
  <c r="BX44" i="2"/>
  <c r="CB44" i="2"/>
  <c r="AE56" i="2"/>
  <c r="AG29" i="3"/>
  <c r="AM29" i="3" s="1"/>
  <c r="AX29" i="2"/>
  <c r="AX32" i="2" s="1"/>
  <c r="AP32" i="2"/>
  <c r="BD29" i="2"/>
  <c r="BM29" i="2"/>
  <c r="AF29" i="3" s="1"/>
  <c r="AE55" i="2"/>
  <c r="DA45" i="2"/>
  <c r="CW45" i="2" s="1"/>
  <c r="AU45" i="3"/>
  <c r="AZ44" i="2"/>
  <c r="BB44" i="2" s="1"/>
  <c r="DA41" i="2"/>
  <c r="CW41" i="2" s="1"/>
  <c r="AU41" i="3"/>
  <c r="AE41" i="2"/>
  <c r="DA36" i="2"/>
  <c r="CW36" i="2" s="1"/>
  <c r="AU36" i="3"/>
  <c r="AX25" i="2"/>
  <c r="BV23" i="2"/>
  <c r="BS23" i="2" s="1"/>
  <c r="BR23" i="2" s="1"/>
  <c r="CZ23" i="2"/>
  <c r="AV23" i="2"/>
  <c r="BM17" i="2"/>
  <c r="AF17" i="3" s="1"/>
  <c r="BD17" i="2"/>
  <c r="AX17" i="2"/>
  <c r="AX18" i="2" s="1"/>
  <c r="AT17" i="2"/>
  <c r="AW17" i="2" s="1"/>
  <c r="CQ54" i="2"/>
  <c r="BX54" i="2"/>
  <c r="CA54" i="2" s="1"/>
  <c r="CH54" i="2"/>
  <c r="CB54" i="2"/>
  <c r="BB56" i="2"/>
  <c r="BF56" i="2" s="1"/>
  <c r="BG56" i="2" s="1"/>
  <c r="BB55" i="2"/>
  <c r="BF55" i="2" s="1"/>
  <c r="BG55" i="2" s="1"/>
  <c r="AY53" i="2"/>
  <c r="AZ53" i="2" s="1"/>
  <c r="BE53" i="2"/>
  <c r="CH53" i="2"/>
  <c r="BX53" i="2"/>
  <c r="CA53" i="2" s="1"/>
  <c r="CQ53" i="2"/>
  <c r="CB53" i="2"/>
  <c r="AV53" i="3"/>
  <c r="AY54" i="2"/>
  <c r="AZ54" i="2" s="1"/>
  <c r="BE54" i="2"/>
  <c r="AE49" i="2"/>
  <c r="AY46" i="2"/>
  <c r="AZ46" i="2" s="1"/>
  <c r="BE46" i="2"/>
  <c r="AE46" i="2"/>
  <c r="CZ49" i="2"/>
  <c r="CZ50" i="2" s="1"/>
  <c r="BV49" i="2"/>
  <c r="BS49" i="2" s="1"/>
  <c r="BR49" i="2" s="1"/>
  <c r="BM50" i="2"/>
  <c r="AF50" i="3" s="1"/>
  <c r="BB48" i="2"/>
  <c r="BF48" i="2" s="1"/>
  <c r="BG48" i="2" s="1"/>
  <c r="X50" i="2"/>
  <c r="CQ47" i="2"/>
  <c r="BX47" i="2"/>
  <c r="CA47" i="2" s="1"/>
  <c r="CH47" i="2"/>
  <c r="CB47" i="2"/>
  <c r="AV47" i="3"/>
  <c r="BB45" i="2"/>
  <c r="BF45" i="2" s="1"/>
  <c r="BG45" i="2" s="1"/>
  <c r="BJ45" i="2" s="1"/>
  <c r="AY47" i="2"/>
  <c r="AZ47" i="2" s="1"/>
  <c r="BE47" i="2"/>
  <c r="AV49" i="2"/>
  <c r="AT50" i="2"/>
  <c r="AW50" i="2" s="1"/>
  <c r="BZ45" i="2"/>
  <c r="AC45" i="2"/>
  <c r="AF45" i="2" s="1"/>
  <c r="AB50" i="2"/>
  <c r="CH46" i="2"/>
  <c r="BX46" i="2"/>
  <c r="CA46" i="2" s="1"/>
  <c r="CQ46" i="2"/>
  <c r="CB46" i="2"/>
  <c r="BZ48" i="2"/>
  <c r="AC35" i="2"/>
  <c r="AF35" i="2" s="1"/>
  <c r="CQ40" i="2"/>
  <c r="BX40" i="2"/>
  <c r="CA40" i="2" s="1"/>
  <c r="AV40" i="3"/>
  <c r="CH40" i="2"/>
  <c r="CB40" i="2"/>
  <c r="BB36" i="2"/>
  <c r="BF36" i="2" s="1"/>
  <c r="AY40" i="2"/>
  <c r="AZ40" i="2" s="1"/>
  <c r="BC40" i="2" s="1"/>
  <c r="BZ41" i="2"/>
  <c r="BB41" i="2"/>
  <c r="BF41" i="2" s="1"/>
  <c r="BG41" i="2" s="1"/>
  <c r="AY35" i="2"/>
  <c r="BE35" i="2"/>
  <c r="BG36" i="2"/>
  <c r="BJ36" i="2" s="1"/>
  <c r="AE31" i="2"/>
  <c r="AV31" i="2"/>
  <c r="X29" i="2"/>
  <c r="V32" i="2"/>
  <c r="Y32" i="2" s="1"/>
  <c r="CZ31" i="2"/>
  <c r="BV31" i="2"/>
  <c r="BS31" i="2" s="1"/>
  <c r="BR31" i="2" s="1"/>
  <c r="AE24" i="2"/>
  <c r="AV24" i="2"/>
  <c r="AV22" i="2"/>
  <c r="AT25" i="2"/>
  <c r="AW25" i="2" s="1"/>
  <c r="CZ24" i="2"/>
  <c r="BV24" i="2"/>
  <c r="BS24" i="2" s="1"/>
  <c r="BR24" i="2" s="1"/>
  <c r="CZ22" i="2"/>
  <c r="BV22" i="2"/>
  <c r="BS22" i="2" s="1"/>
  <c r="BR22" i="2" s="1"/>
  <c r="BM25" i="2"/>
  <c r="AF25" i="3" s="1"/>
  <c r="X22" i="2"/>
  <c r="V25" i="2"/>
  <c r="Y25" i="2" s="1"/>
  <c r="BB21" i="2"/>
  <c r="BB16" i="2"/>
  <c r="BF16" i="2" s="1"/>
  <c r="BG16" i="2" s="1"/>
  <c r="AV15" i="2"/>
  <c r="AT18" i="2"/>
  <c r="AW18" i="2" s="1"/>
  <c r="CZ15" i="2"/>
  <c r="BV15" i="2"/>
  <c r="BS15" i="2" s="1"/>
  <c r="BR15" i="2" s="1"/>
  <c r="BM18" i="2"/>
  <c r="AF18" i="3" s="1"/>
  <c r="X15" i="2"/>
  <c r="V18" i="2"/>
  <c r="Y18" i="2" s="1"/>
  <c r="AB30" i="2" l="1"/>
  <c r="AM30" i="3"/>
  <c r="AW30" i="2"/>
  <c r="AV30" i="2"/>
  <c r="AF30" i="3"/>
  <c r="BV30" i="2"/>
  <c r="BS30" i="2" s="1"/>
  <c r="CZ30" i="2"/>
  <c r="CQ28" i="2"/>
  <c r="AU28" i="3" s="1"/>
  <c r="CQ16" i="2"/>
  <c r="AU16" i="3" s="1"/>
  <c r="CB28" i="2"/>
  <c r="CR28" i="2"/>
  <c r="AV28" i="3" s="1"/>
  <c r="BB28" i="3" s="1"/>
  <c r="CV45" i="2"/>
  <c r="G45" i="2" s="1"/>
  <c r="G45" i="3" s="1"/>
  <c r="H45" i="3" s="1"/>
  <c r="M45" i="3" s="1"/>
  <c r="H45" i="4" s="1"/>
  <c r="D59" i="6" s="1"/>
  <c r="BE28" i="2"/>
  <c r="AY28" i="2"/>
  <c r="AZ28" i="2" s="1"/>
  <c r="BC28" i="2" s="1"/>
  <c r="CZ29" i="2"/>
  <c r="CZ32" i="2" s="1"/>
  <c r="CH28" i="2"/>
  <c r="AO28" i="3"/>
  <c r="DG41" i="2"/>
  <c r="CV41" i="2"/>
  <c r="G41" i="2" s="1"/>
  <c r="G41" i="3" s="1"/>
  <c r="H41" i="3" s="1"/>
  <c r="M41" i="3" s="1"/>
  <c r="H41" i="4" s="1"/>
  <c r="DV36" i="2"/>
  <c r="BK36" i="3" s="1"/>
  <c r="D36" i="3" s="1"/>
  <c r="D36" i="4" s="1"/>
  <c r="CV36" i="2"/>
  <c r="G36" i="2" s="1"/>
  <c r="G36" i="3" s="1"/>
  <c r="H36" i="3" s="1"/>
  <c r="M36" i="3" s="1"/>
  <c r="H36" i="4" s="1"/>
  <c r="AO15" i="3"/>
  <c r="CR15" i="2"/>
  <c r="AO31" i="3"/>
  <c r="CR31" i="2"/>
  <c r="AO49" i="3"/>
  <c r="CR49" i="2"/>
  <c r="AV49" i="3" s="1"/>
  <c r="AO18" i="2"/>
  <c r="AA18" i="3"/>
  <c r="CR16" i="2"/>
  <c r="AV16" i="3" s="1"/>
  <c r="BB16" i="3" s="1"/>
  <c r="AO16" i="3"/>
  <c r="BS50" i="2"/>
  <c r="BR50" i="2" s="1"/>
  <c r="AO57" i="3"/>
  <c r="CR57" i="2"/>
  <c r="AO22" i="3"/>
  <c r="CR22" i="2"/>
  <c r="AO24" i="3"/>
  <c r="CR24" i="2"/>
  <c r="AV24" i="3" s="1"/>
  <c r="AO59" i="3"/>
  <c r="AO23" i="3"/>
  <c r="CR23" i="2"/>
  <c r="AV23" i="3" s="1"/>
  <c r="BB28" i="2"/>
  <c r="AO32" i="2"/>
  <c r="AA32" i="3"/>
  <c r="AM32" i="3" s="1"/>
  <c r="AO35" i="3"/>
  <c r="CR35" i="2"/>
  <c r="BX16" i="2"/>
  <c r="BS25" i="2"/>
  <c r="BR25" i="2" s="1"/>
  <c r="AU55" i="3"/>
  <c r="DA44" i="2"/>
  <c r="CW44" i="2" s="1"/>
  <c r="DW55" i="2"/>
  <c r="BL55" i="3" s="1"/>
  <c r="BR55" i="3" s="1"/>
  <c r="BD56" i="3"/>
  <c r="DM55" i="2"/>
  <c r="DW41" i="2"/>
  <c r="BL41" i="3" s="1"/>
  <c r="BD41" i="3"/>
  <c r="BZ44" i="2"/>
  <c r="CC44" i="2" s="1"/>
  <c r="CA44" i="2"/>
  <c r="BZ21" i="2"/>
  <c r="CC21" i="2" s="1"/>
  <c r="CD21" i="2" s="1"/>
  <c r="CG21" i="2" s="1"/>
  <c r="CA21" i="2"/>
  <c r="BZ36" i="2"/>
  <c r="CI36" i="2" s="1"/>
  <c r="CA36" i="2"/>
  <c r="BZ28" i="2"/>
  <c r="CI28" i="2" s="1"/>
  <c r="DC41" i="2"/>
  <c r="DF41" i="2" s="1"/>
  <c r="BZ55" i="2"/>
  <c r="CC55" i="2" s="1"/>
  <c r="CD55" i="2" s="1"/>
  <c r="CG55" i="2" s="1"/>
  <c r="DW36" i="2"/>
  <c r="BL36" i="3" s="1"/>
  <c r="BD36" i="3"/>
  <c r="DW45" i="2"/>
  <c r="BD45" i="3"/>
  <c r="BB40" i="3"/>
  <c r="BB47" i="3"/>
  <c r="BB54" i="3"/>
  <c r="BB48" i="3"/>
  <c r="BB44" i="3"/>
  <c r="BB46" i="3"/>
  <c r="BB53" i="3"/>
  <c r="BB56" i="3"/>
  <c r="BB55" i="3"/>
  <c r="BZ56" i="2"/>
  <c r="CC56" i="2" s="1"/>
  <c r="CD56" i="2" s="1"/>
  <c r="CG56" i="2" s="1"/>
  <c r="CA56" i="2"/>
  <c r="CH21" i="2"/>
  <c r="CQ21" i="2"/>
  <c r="AV21" i="3"/>
  <c r="BN18" i="2"/>
  <c r="AG18" i="3" s="1"/>
  <c r="AM18" i="3" s="1"/>
  <c r="DA56" i="2"/>
  <c r="CW56" i="2" s="1"/>
  <c r="CV56" i="2" s="1"/>
  <c r="G56" i="2" s="1"/>
  <c r="G56" i="3" s="1"/>
  <c r="H56" i="3" s="1"/>
  <c r="M56" i="3" s="1"/>
  <c r="H56" i="4" s="1"/>
  <c r="BN32" i="2"/>
  <c r="AG32" i="3" s="1"/>
  <c r="DC36" i="2"/>
  <c r="DF36" i="2" s="1"/>
  <c r="DC45" i="2"/>
  <c r="DF45" i="2" s="1"/>
  <c r="DA16" i="2"/>
  <c r="CW16" i="2" s="1"/>
  <c r="CV16" i="2" s="1"/>
  <c r="G16" i="2" s="1"/>
  <c r="G16" i="3" s="1"/>
  <c r="H16" i="3" s="1"/>
  <c r="H16" i="4" s="1"/>
  <c r="DA48" i="2"/>
  <c r="CW48" i="2" s="1"/>
  <c r="BM32" i="2"/>
  <c r="AF32" i="3" s="1"/>
  <c r="DM16" i="2"/>
  <c r="BV29" i="2"/>
  <c r="BS29" i="2" s="1"/>
  <c r="BR29" i="2" s="1"/>
  <c r="AT32" i="2"/>
  <c r="AW32" i="2" s="1"/>
  <c r="DG36" i="2"/>
  <c r="DM36" i="2"/>
  <c r="DV41" i="2"/>
  <c r="DM41" i="2"/>
  <c r="DG55" i="2"/>
  <c r="DA28" i="2"/>
  <c r="CW28" i="2" s="1"/>
  <c r="CV28" i="2" s="1"/>
  <c r="G28" i="2" s="1"/>
  <c r="G28" i="3" s="1"/>
  <c r="H28" i="3" s="1"/>
  <c r="M28" i="3" s="1"/>
  <c r="H28" i="4" s="1"/>
  <c r="BL45" i="3"/>
  <c r="DV45" i="2"/>
  <c r="DV55" i="2"/>
  <c r="DC55" i="2"/>
  <c r="DF55" i="2" s="1"/>
  <c r="AF57" i="3"/>
  <c r="CZ57" i="2"/>
  <c r="BV57" i="2"/>
  <c r="AC57" i="2"/>
  <c r="AE53" i="2"/>
  <c r="AE57" i="2" s="1"/>
  <c r="AV57" i="2"/>
  <c r="DG45" i="2"/>
  <c r="DM45" i="2"/>
  <c r="DA54" i="2"/>
  <c r="CW54" i="2" s="1"/>
  <c r="CV54" i="2" s="1"/>
  <c r="G54" i="2" s="1"/>
  <c r="G54" i="3" s="1"/>
  <c r="H54" i="3" s="1"/>
  <c r="M54" i="3" s="1"/>
  <c r="H54" i="4" s="1"/>
  <c r="AU54" i="3"/>
  <c r="DA53" i="2"/>
  <c r="CW53" i="2" s="1"/>
  <c r="AU53" i="3"/>
  <c r="DA47" i="2"/>
  <c r="CW47" i="2" s="1"/>
  <c r="AU47" i="3"/>
  <c r="DA46" i="2"/>
  <c r="CW46" i="2" s="1"/>
  <c r="CV46" i="2" s="1"/>
  <c r="AU46" i="3"/>
  <c r="DA40" i="2"/>
  <c r="CW40" i="2" s="1"/>
  <c r="AU40" i="3"/>
  <c r="AZ35" i="2"/>
  <c r="BC35" i="2" s="1"/>
  <c r="CZ25" i="2"/>
  <c r="BE23" i="2"/>
  <c r="AY23" i="2"/>
  <c r="CQ23" i="2"/>
  <c r="CH23" i="2"/>
  <c r="CB23" i="2"/>
  <c r="BX23" i="2"/>
  <c r="CA23" i="2" s="1"/>
  <c r="AV17" i="2"/>
  <c r="AV18" i="2" s="1"/>
  <c r="BV17" i="2"/>
  <c r="BS17" i="2" s="1"/>
  <c r="BR17" i="2" s="1"/>
  <c r="CZ17" i="2"/>
  <c r="CZ18" i="2" s="1"/>
  <c r="AV59" i="3"/>
  <c r="BZ54" i="2"/>
  <c r="BI55" i="2"/>
  <c r="BB54" i="2"/>
  <c r="BF54" i="2" s="1"/>
  <c r="BG54" i="2" s="1"/>
  <c r="BZ53" i="2"/>
  <c r="BI56" i="2"/>
  <c r="BB53" i="2"/>
  <c r="BF53" i="2" s="1"/>
  <c r="BG53" i="2" s="1"/>
  <c r="BI45" i="2"/>
  <c r="BZ46" i="2"/>
  <c r="BI48" i="2"/>
  <c r="BE49" i="2"/>
  <c r="BE50" i="2" s="1"/>
  <c r="AY49" i="2"/>
  <c r="AZ49" i="2" s="1"/>
  <c r="BB47" i="2"/>
  <c r="BF47" i="2" s="1"/>
  <c r="BG47" i="2" s="1"/>
  <c r="AV50" i="2"/>
  <c r="CQ49" i="2"/>
  <c r="AU49" i="3" s="1"/>
  <c r="CB49" i="2"/>
  <c r="CB50" i="2" s="1"/>
  <c r="CH49" i="2"/>
  <c r="BX49" i="2"/>
  <c r="CA49" i="2" s="1"/>
  <c r="BB46" i="2"/>
  <c r="BF46" i="2" s="1"/>
  <c r="BG46" i="2" s="1"/>
  <c r="CI48" i="2"/>
  <c r="CC48" i="2"/>
  <c r="CD48" i="2" s="1"/>
  <c r="CG48" i="2" s="1"/>
  <c r="BF44" i="2"/>
  <c r="AE45" i="2"/>
  <c r="AE50" i="2" s="1"/>
  <c r="AC50" i="2"/>
  <c r="AF50" i="2" s="1"/>
  <c r="CI45" i="2"/>
  <c r="CC45" i="2"/>
  <c r="CD45" i="2" s="1"/>
  <c r="CG45" i="2" s="1"/>
  <c r="BZ47" i="2"/>
  <c r="BI41" i="2"/>
  <c r="BI36" i="2"/>
  <c r="CI41" i="2"/>
  <c r="CC41" i="2"/>
  <c r="CD41" i="2" s="1"/>
  <c r="CG41" i="2" s="1"/>
  <c r="DE41" i="2"/>
  <c r="BB40" i="2"/>
  <c r="BF40" i="2" s="1"/>
  <c r="BG40" i="2" s="1"/>
  <c r="BJ40" i="2" s="1"/>
  <c r="BZ40" i="2"/>
  <c r="AE35" i="2"/>
  <c r="CQ31" i="2"/>
  <c r="CB31" i="2"/>
  <c r="CH31" i="2"/>
  <c r="BX31" i="2"/>
  <c r="CA31" i="2" s="1"/>
  <c r="AV31" i="3"/>
  <c r="BF28" i="2"/>
  <c r="BE29" i="2"/>
  <c r="AY29" i="2"/>
  <c r="AV32" i="2"/>
  <c r="AB29" i="2"/>
  <c r="X32" i="2"/>
  <c r="BE31" i="2"/>
  <c r="AY31" i="2"/>
  <c r="AZ31" i="2" s="1"/>
  <c r="BC31" i="2" s="1"/>
  <c r="BF21" i="2"/>
  <c r="BG21" i="2" s="1"/>
  <c r="BJ21" i="2" s="1"/>
  <c r="CQ22" i="2"/>
  <c r="AU22" i="3" s="1"/>
  <c r="CH22" i="2"/>
  <c r="CB22" i="2"/>
  <c r="BX22" i="2"/>
  <c r="CA22" i="2" s="1"/>
  <c r="AV22" i="3"/>
  <c r="CQ24" i="2"/>
  <c r="CB24" i="2"/>
  <c r="CH24" i="2"/>
  <c r="BX24" i="2"/>
  <c r="CA24" i="2" s="1"/>
  <c r="BE22" i="2"/>
  <c r="AY22" i="2"/>
  <c r="AZ22" i="2" s="1"/>
  <c r="AV25" i="2"/>
  <c r="BE24" i="2"/>
  <c r="AY24" i="2"/>
  <c r="AZ24" i="2" s="1"/>
  <c r="BC24" i="2" s="1"/>
  <c r="AB22" i="2"/>
  <c r="X25" i="2"/>
  <c r="AB15" i="2"/>
  <c r="X18" i="2"/>
  <c r="CQ15" i="2"/>
  <c r="AU15" i="3" s="1"/>
  <c r="AV15" i="3"/>
  <c r="CH15" i="2"/>
  <c r="CB15" i="2"/>
  <c r="BX15" i="2"/>
  <c r="CA15" i="2" s="1"/>
  <c r="BI16" i="2"/>
  <c r="BE15" i="2"/>
  <c r="AY15" i="2"/>
  <c r="AZ15" i="2" s="1"/>
  <c r="BC15" i="2" s="1"/>
  <c r="AF42" i="3" l="1"/>
  <c r="AY30" i="2"/>
  <c r="BE30" i="2"/>
  <c r="AC30" i="2"/>
  <c r="AA42" i="3"/>
  <c r="AG42" i="3"/>
  <c r="BR30" i="2"/>
  <c r="AO30" i="3"/>
  <c r="CQ30" i="2"/>
  <c r="CH30" i="2"/>
  <c r="CR30" i="2"/>
  <c r="AV30" i="3" s="1"/>
  <c r="CB30" i="2"/>
  <c r="BX30" i="2"/>
  <c r="BG28" i="2"/>
  <c r="BJ28" i="2" s="1"/>
  <c r="D36" i="2"/>
  <c r="CV44" i="2"/>
  <c r="G44" i="2" s="1"/>
  <c r="G44" i="3" s="1"/>
  <c r="DM48" i="2"/>
  <c r="CV48" i="2"/>
  <c r="G48" i="2" s="1"/>
  <c r="G48" i="3" s="1"/>
  <c r="H48" i="3" s="1"/>
  <c r="M48" i="3" s="1"/>
  <c r="H48" i="4" s="1"/>
  <c r="J59" i="6" s="1"/>
  <c r="DC40" i="2"/>
  <c r="DF40" i="2" s="1"/>
  <c r="CV40" i="2"/>
  <c r="G40" i="2" s="1"/>
  <c r="G40" i="3" s="1"/>
  <c r="H40" i="3" s="1"/>
  <c r="M40" i="3" s="1"/>
  <c r="H40" i="4" s="1"/>
  <c r="H43" i="4" s="1"/>
  <c r="H81" i="6" s="1"/>
  <c r="DC46" i="2"/>
  <c r="DF46" i="2" s="1"/>
  <c r="G46" i="2"/>
  <c r="G46" i="3" s="1"/>
  <c r="H46" i="3" s="1"/>
  <c r="M46" i="3" s="1"/>
  <c r="H46" i="4" s="1"/>
  <c r="F59" i="6" s="1"/>
  <c r="DV47" i="2"/>
  <c r="D47" i="2" s="1"/>
  <c r="CV47" i="2"/>
  <c r="G47" i="2" s="1"/>
  <c r="G47" i="3" s="1"/>
  <c r="H47" i="3" s="1"/>
  <c r="H47" i="4" s="1"/>
  <c r="H59" i="6" s="1"/>
  <c r="CW57" i="2"/>
  <c r="CV57" i="2" s="1"/>
  <c r="G57" i="2" s="1"/>
  <c r="G57" i="3" s="1"/>
  <c r="H57" i="3" s="1"/>
  <c r="M57" i="3" s="1"/>
  <c r="H57" i="4" s="1"/>
  <c r="D77" i="6" s="1"/>
  <c r="CV53" i="2"/>
  <c r="G53" i="2" s="1"/>
  <c r="G53" i="3" s="1"/>
  <c r="H53" i="3" s="1"/>
  <c r="M53" i="3" s="1"/>
  <c r="H53" i="4" s="1"/>
  <c r="H58" i="4" s="1"/>
  <c r="D81" i="6" s="1"/>
  <c r="AO29" i="3"/>
  <c r="CR29" i="2"/>
  <c r="BS32" i="2"/>
  <c r="BR32" i="2" s="1"/>
  <c r="AO25" i="3"/>
  <c r="CR25" i="2"/>
  <c r="AV25" i="3" s="1"/>
  <c r="AO50" i="3"/>
  <c r="CR50" i="2"/>
  <c r="AV50" i="3" s="1"/>
  <c r="BB50" i="3" s="1"/>
  <c r="AO17" i="3"/>
  <c r="CR17" i="2"/>
  <c r="AV17" i="3" s="1"/>
  <c r="CA16" i="2"/>
  <c r="BZ16" i="2"/>
  <c r="BS18" i="2"/>
  <c r="BR18" i="2" s="1"/>
  <c r="BK55" i="3"/>
  <c r="D55" i="3" s="1"/>
  <c r="D55" i="4" s="1"/>
  <c r="D55" i="2"/>
  <c r="BK47" i="3"/>
  <c r="D47" i="3" s="1"/>
  <c r="D47" i="4" s="1"/>
  <c r="BK45" i="3"/>
  <c r="D45" i="3" s="1"/>
  <c r="D45" i="4" s="1"/>
  <c r="D45" i="2"/>
  <c r="BK41" i="3"/>
  <c r="D41" i="3" s="1"/>
  <c r="D41" i="4" s="1"/>
  <c r="D41" i="2"/>
  <c r="DG44" i="2"/>
  <c r="DE36" i="2"/>
  <c r="DN36" i="2" s="1"/>
  <c r="CI56" i="2"/>
  <c r="CI55" i="2"/>
  <c r="CC28" i="2"/>
  <c r="CD28" i="2" s="1"/>
  <c r="CG28" i="2" s="1"/>
  <c r="CC36" i="2"/>
  <c r="CD36" i="2" s="1"/>
  <c r="CG36" i="2" s="1"/>
  <c r="CI21" i="2"/>
  <c r="CI44" i="2"/>
  <c r="DW28" i="2"/>
  <c r="BL28" i="3" s="1"/>
  <c r="BD28" i="3"/>
  <c r="DW40" i="2"/>
  <c r="BD40" i="3"/>
  <c r="DW44" i="2"/>
  <c r="BL44" i="3" s="1"/>
  <c r="BD44" i="3"/>
  <c r="DW46" i="2"/>
  <c r="BL46" i="3" s="1"/>
  <c r="BD46" i="3"/>
  <c r="DW47" i="2"/>
  <c r="BL47" i="3" s="1"/>
  <c r="BD47" i="3"/>
  <c r="DW53" i="2"/>
  <c r="BL53" i="3" s="1"/>
  <c r="BD54" i="3"/>
  <c r="DW54" i="2"/>
  <c r="BL54" i="3" s="1"/>
  <c r="BD55" i="3"/>
  <c r="DW48" i="2"/>
  <c r="BD48" i="3"/>
  <c r="DG40" i="2"/>
  <c r="DE45" i="2"/>
  <c r="DN45" i="2" s="1"/>
  <c r="DC44" i="2"/>
  <c r="DF44" i="2" s="1"/>
  <c r="DM47" i="2"/>
  <c r="DG46" i="2"/>
  <c r="DE55" i="2"/>
  <c r="DN55" i="2" s="1"/>
  <c r="DC54" i="2"/>
  <c r="DF54" i="2" s="1"/>
  <c r="DC48" i="2"/>
  <c r="DF48" i="2" s="1"/>
  <c r="DC16" i="2"/>
  <c r="DF16" i="2" s="1"/>
  <c r="DW16" i="2"/>
  <c r="BL16" i="3" s="1"/>
  <c r="BD16" i="3"/>
  <c r="BR45" i="3"/>
  <c r="BR41" i="3"/>
  <c r="BR36" i="3"/>
  <c r="BB24" i="3"/>
  <c r="BB22" i="3"/>
  <c r="BB31" i="3"/>
  <c r="BB59" i="3"/>
  <c r="N59" i="4" s="1"/>
  <c r="BB23" i="3"/>
  <c r="BB15" i="3"/>
  <c r="BB49" i="3"/>
  <c r="BB21" i="3"/>
  <c r="DW56" i="2"/>
  <c r="BL56" i="3" s="1"/>
  <c r="DM56" i="2"/>
  <c r="CB29" i="2"/>
  <c r="CB32" i="2" s="1"/>
  <c r="AU21" i="3"/>
  <c r="DA21" i="2"/>
  <c r="CW21" i="2" s="1"/>
  <c r="CV21" i="2" s="1"/>
  <c r="G21" i="2" s="1"/>
  <c r="G21" i="3" s="1"/>
  <c r="H21" i="3" s="1"/>
  <c r="M21" i="3" s="1"/>
  <c r="H21" i="4" s="1"/>
  <c r="BX35" i="2"/>
  <c r="CA35" i="2" s="1"/>
  <c r="CB35" i="2"/>
  <c r="CH35" i="2"/>
  <c r="CQ35" i="2"/>
  <c r="AV35" i="3"/>
  <c r="DC28" i="2"/>
  <c r="DF28" i="2" s="1"/>
  <c r="DG48" i="2"/>
  <c r="DV56" i="2"/>
  <c r="DG56" i="2"/>
  <c r="DC56" i="2"/>
  <c r="DF56" i="2" s="1"/>
  <c r="BL48" i="3"/>
  <c r="DM53" i="2"/>
  <c r="DV48" i="2"/>
  <c r="DG54" i="2"/>
  <c r="DV53" i="2"/>
  <c r="DE16" i="2"/>
  <c r="DH16" i="2" s="1"/>
  <c r="DV16" i="2"/>
  <c r="AV29" i="3"/>
  <c r="CQ29" i="2"/>
  <c r="AU29" i="3" s="1"/>
  <c r="DG16" i="2"/>
  <c r="BB35" i="2"/>
  <c r="BF35" i="2" s="1"/>
  <c r="BG35" i="2" s="1"/>
  <c r="BJ35" i="2" s="1"/>
  <c r="DG28" i="2"/>
  <c r="BX29" i="2"/>
  <c r="CA29" i="2" s="1"/>
  <c r="CH29" i="2"/>
  <c r="DV44" i="2"/>
  <c r="DM44" i="2"/>
  <c r="DG47" i="2"/>
  <c r="DC47" i="2"/>
  <c r="DF47" i="2" s="1"/>
  <c r="DM46" i="2"/>
  <c r="DV46" i="2"/>
  <c r="DV54" i="2"/>
  <c r="DM54" i="2"/>
  <c r="DC53" i="2"/>
  <c r="DG53" i="2"/>
  <c r="BL40" i="3"/>
  <c r="DV40" i="2"/>
  <c r="DM40" i="2"/>
  <c r="BE57" i="2"/>
  <c r="AY57" i="2"/>
  <c r="AZ57" i="2" s="1"/>
  <c r="CB57" i="2"/>
  <c r="BX57" i="2"/>
  <c r="CA57" i="2" s="1"/>
  <c r="CQ57" i="2"/>
  <c r="CH57" i="2"/>
  <c r="AV57" i="3"/>
  <c r="AU59" i="3"/>
  <c r="AY50" i="2"/>
  <c r="CD44" i="2"/>
  <c r="BG44" i="2"/>
  <c r="DA31" i="2"/>
  <c r="CW31" i="2" s="1"/>
  <c r="CV31" i="2" s="1"/>
  <c r="G31" i="2" s="1"/>
  <c r="G31" i="3" s="1"/>
  <c r="H31" i="3" s="1"/>
  <c r="M31" i="3" s="1"/>
  <c r="H31" i="4" s="1"/>
  <c r="AU31" i="3"/>
  <c r="AZ29" i="2"/>
  <c r="BB29" i="2" s="1"/>
  <c r="AY32" i="2"/>
  <c r="DV28" i="2"/>
  <c r="DM28" i="2"/>
  <c r="DA24" i="2"/>
  <c r="CW24" i="2" s="1"/>
  <c r="CV24" i="2" s="1"/>
  <c r="G24" i="2" s="1"/>
  <c r="G24" i="3" s="1"/>
  <c r="H24" i="3" s="1"/>
  <c r="M24" i="3" s="1"/>
  <c r="H24" i="4" s="1"/>
  <c r="AU24" i="3"/>
  <c r="DA23" i="2"/>
  <c r="CW23" i="2" s="1"/>
  <c r="CV23" i="2" s="1"/>
  <c r="G23" i="2" s="1"/>
  <c r="G23" i="3" s="1"/>
  <c r="H23" i="3" s="1"/>
  <c r="M23" i="3" s="1"/>
  <c r="H23" i="4" s="1"/>
  <c r="AU23" i="3"/>
  <c r="CB25" i="2"/>
  <c r="AZ23" i="2"/>
  <c r="AZ25" i="2" s="1"/>
  <c r="BC25" i="2" s="1"/>
  <c r="AY25" i="2"/>
  <c r="BZ23" i="2"/>
  <c r="BE17" i="2"/>
  <c r="AY17" i="2"/>
  <c r="CQ17" i="2"/>
  <c r="CQ18" i="2" s="1"/>
  <c r="AU18" i="3" s="1"/>
  <c r="CH17" i="2"/>
  <c r="CB17" i="2"/>
  <c r="CB18" i="2" s="1"/>
  <c r="BX17" i="2"/>
  <c r="BI53" i="2"/>
  <c r="BI54" i="2"/>
  <c r="CC53" i="2"/>
  <c r="CD53" i="2" s="1"/>
  <c r="CG53" i="2" s="1"/>
  <c r="CI53" i="2"/>
  <c r="CF56" i="2"/>
  <c r="CJ56" i="2" s="1"/>
  <c r="CF55" i="2"/>
  <c r="CJ55" i="2" s="1"/>
  <c r="CI54" i="2"/>
  <c r="CC54" i="2"/>
  <c r="CD54" i="2" s="1"/>
  <c r="CG54" i="2" s="1"/>
  <c r="CF45" i="2"/>
  <c r="CF48" i="2"/>
  <c r="DA49" i="2"/>
  <c r="CW49" i="2" s="1"/>
  <c r="CQ50" i="2"/>
  <c r="AU50" i="3" s="1"/>
  <c r="BB49" i="2"/>
  <c r="AZ50" i="2"/>
  <c r="BC50" i="2" s="1"/>
  <c r="DH45" i="2"/>
  <c r="DI45" i="2" s="1"/>
  <c r="DL45" i="2" s="1"/>
  <c r="BI46" i="2"/>
  <c r="CI47" i="2"/>
  <c r="CC47" i="2"/>
  <c r="CD47" i="2" s="1"/>
  <c r="CG47" i="2" s="1"/>
  <c r="BI47" i="2"/>
  <c r="BZ49" i="2"/>
  <c r="BX50" i="2"/>
  <c r="CA50" i="2" s="1"/>
  <c r="CC46" i="2"/>
  <c r="CD46" i="2" s="1"/>
  <c r="CG46" i="2" s="1"/>
  <c r="CI46" i="2"/>
  <c r="BI40" i="2"/>
  <c r="CI40" i="2"/>
  <c r="CC40" i="2"/>
  <c r="CD40" i="2" s="1"/>
  <c r="CG40" i="2" s="1"/>
  <c r="DH41" i="2"/>
  <c r="DI41" i="2" s="1"/>
  <c r="DL41" i="2" s="1"/>
  <c r="DN41" i="2"/>
  <c r="CF36" i="2"/>
  <c r="CJ36" i="2" s="1"/>
  <c r="CK36" i="2" s="1"/>
  <c r="CN36" i="2" s="1"/>
  <c r="CF41" i="2"/>
  <c r="BB31" i="2"/>
  <c r="BF31" i="2" s="1"/>
  <c r="BG31" i="2" s="1"/>
  <c r="BJ31" i="2" s="1"/>
  <c r="AB32" i="2"/>
  <c r="AC29" i="2"/>
  <c r="CQ32" i="2"/>
  <c r="AU32" i="3" s="1"/>
  <c r="BI28" i="2"/>
  <c r="BZ31" i="2"/>
  <c r="CF21" i="2"/>
  <c r="BB24" i="2"/>
  <c r="BF24" i="2" s="1"/>
  <c r="BG24" i="2" s="1"/>
  <c r="BJ24" i="2" s="1"/>
  <c r="BZ24" i="2"/>
  <c r="BZ22" i="2"/>
  <c r="BX25" i="2"/>
  <c r="CA25" i="2" s="1"/>
  <c r="BI21" i="2"/>
  <c r="AB25" i="2"/>
  <c r="AC22" i="2"/>
  <c r="BB22" i="2"/>
  <c r="DA22" i="2"/>
  <c r="CW22" i="2" s="1"/>
  <c r="CV22" i="2" s="1"/>
  <c r="G22" i="2" s="1"/>
  <c r="G22" i="3" s="1"/>
  <c r="H22" i="3" s="1"/>
  <c r="M22" i="3" s="1"/>
  <c r="H22" i="4" s="1"/>
  <c r="CQ25" i="2"/>
  <c r="AU25" i="3" s="1"/>
  <c r="BB15" i="2"/>
  <c r="BZ15" i="2"/>
  <c r="DA15" i="2"/>
  <c r="CW15" i="2" s="1"/>
  <c r="CV15" i="2" s="1"/>
  <c r="G15" i="2" s="1"/>
  <c r="G15" i="3" s="1"/>
  <c r="H15" i="3" s="1"/>
  <c r="M15" i="3" s="1"/>
  <c r="H15" i="4" s="1"/>
  <c r="AB18" i="2"/>
  <c r="AC15" i="2"/>
  <c r="AF15" i="2" s="1"/>
  <c r="H27" i="4" l="1"/>
  <c r="F47" i="6" s="1"/>
  <c r="AF30" i="2"/>
  <c r="AE30" i="2"/>
  <c r="CA30" i="2"/>
  <c r="BZ30" i="2"/>
  <c r="BB30" i="3"/>
  <c r="AU30" i="3"/>
  <c r="DA30" i="2"/>
  <c r="AZ30" i="2"/>
  <c r="DC31" i="2"/>
  <c r="DF31" i="2" s="1"/>
  <c r="DE40" i="2"/>
  <c r="DH40" i="2" s="1"/>
  <c r="DI40" i="2" s="1"/>
  <c r="DL40" i="2" s="1"/>
  <c r="DE44" i="2"/>
  <c r="DH44" i="2" s="1"/>
  <c r="H44" i="3"/>
  <c r="M44" i="3" s="1"/>
  <c r="H44" i="4" s="1"/>
  <c r="B59" i="6" s="1"/>
  <c r="AZ32" i="2"/>
  <c r="BC32" i="2" s="1"/>
  <c r="DE46" i="2"/>
  <c r="DH46" i="2" s="1"/>
  <c r="DI46" i="2" s="1"/>
  <c r="DL46" i="2" s="1"/>
  <c r="CW50" i="2"/>
  <c r="CV50" i="2" s="1"/>
  <c r="G50" i="2" s="1"/>
  <c r="G50" i="3" s="1"/>
  <c r="H50" i="3" s="1"/>
  <c r="M50" i="3" s="1"/>
  <c r="H50" i="4" s="1"/>
  <c r="CV49" i="2"/>
  <c r="G49" i="2" s="1"/>
  <c r="G49" i="3" s="1"/>
  <c r="H49" i="3" s="1"/>
  <c r="M49" i="3" s="1"/>
  <c r="H49" i="4" s="1"/>
  <c r="B77" i="6" s="1"/>
  <c r="H59" i="3"/>
  <c r="M59" i="3" s="1"/>
  <c r="H59" i="4" s="1"/>
  <c r="F77" i="6" s="1"/>
  <c r="AO32" i="3"/>
  <c r="CR32" i="2"/>
  <c r="AV32" i="3" s="1"/>
  <c r="AO18" i="3"/>
  <c r="CR18" i="2"/>
  <c r="CC16" i="2"/>
  <c r="CD16" i="2" s="1"/>
  <c r="CI16" i="2"/>
  <c r="BK56" i="3"/>
  <c r="D56" i="3" s="1"/>
  <c r="D56" i="4" s="1"/>
  <c r="D56" i="2"/>
  <c r="BK54" i="3"/>
  <c r="D54" i="3" s="1"/>
  <c r="D54" i="4" s="1"/>
  <c r="D54" i="2"/>
  <c r="BK53" i="3"/>
  <c r="D53" i="3" s="1"/>
  <c r="D53" i="4" s="1"/>
  <c r="D53" i="2"/>
  <c r="BK48" i="3"/>
  <c r="D48" i="3" s="1"/>
  <c r="D48" i="4" s="1"/>
  <c r="D48" i="2"/>
  <c r="BK46" i="3"/>
  <c r="D46" i="3" s="1"/>
  <c r="D46" i="4" s="1"/>
  <c r="D46" i="2"/>
  <c r="BK44" i="3"/>
  <c r="D44" i="3" s="1"/>
  <c r="D44" i="4" s="1"/>
  <c r="D44" i="2"/>
  <c r="BK40" i="3"/>
  <c r="D40" i="3" s="1"/>
  <c r="D40" i="4" s="1"/>
  <c r="D40" i="2"/>
  <c r="BK28" i="3"/>
  <c r="D28" i="3" s="1"/>
  <c r="D28" i="4" s="1"/>
  <c r="D28" i="2"/>
  <c r="BK16" i="3"/>
  <c r="D16" i="3" s="1"/>
  <c r="D16" i="4" s="1"/>
  <c r="D16" i="2"/>
  <c r="CW25" i="2"/>
  <c r="CV25" i="2" s="1"/>
  <c r="G25" i="2" s="1"/>
  <c r="G25" i="3" s="1"/>
  <c r="H25" i="3" s="1"/>
  <c r="M25" i="3" s="1"/>
  <c r="H25" i="4" s="1"/>
  <c r="F42" i="6" s="1"/>
  <c r="DH36" i="2"/>
  <c r="DI36" i="2" s="1"/>
  <c r="DL36" i="2" s="1"/>
  <c r="BR47" i="3"/>
  <c r="BX32" i="2"/>
  <c r="CA32" i="2" s="1"/>
  <c r="CK55" i="2"/>
  <c r="CN55" i="2" s="1"/>
  <c r="DE54" i="2"/>
  <c r="DH54" i="2" s="1"/>
  <c r="DI54" i="2" s="1"/>
  <c r="DL54" i="2" s="1"/>
  <c r="CK56" i="2"/>
  <c r="CN56" i="2" s="1"/>
  <c r="DE28" i="2"/>
  <c r="DH28" i="2" s="1"/>
  <c r="DH55" i="2"/>
  <c r="DI55" i="2" s="1"/>
  <c r="CJ41" i="2"/>
  <c r="CK41" i="2" s="1"/>
  <c r="CN41" i="2" s="1"/>
  <c r="BZ50" i="2"/>
  <c r="CJ45" i="2"/>
  <c r="CK45" i="2" s="1"/>
  <c r="CN45" i="2" s="1"/>
  <c r="CJ48" i="2"/>
  <c r="CK48" i="2" s="1"/>
  <c r="CN48" i="2" s="1"/>
  <c r="DW23" i="2"/>
  <c r="BL23" i="3" s="1"/>
  <c r="BD23" i="3"/>
  <c r="DW22" i="2"/>
  <c r="BD22" i="3"/>
  <c r="BX18" i="2"/>
  <c r="CA18" i="2" s="1"/>
  <c r="CA17" i="2"/>
  <c r="DW24" i="2"/>
  <c r="BL24" i="3" s="1"/>
  <c r="BD24" i="3"/>
  <c r="DW31" i="2"/>
  <c r="BL31" i="3" s="1"/>
  <c r="BD31" i="3"/>
  <c r="CF44" i="2"/>
  <c r="CJ44" i="2" s="1"/>
  <c r="CK44" i="2" s="1"/>
  <c r="CN44" i="2" s="1"/>
  <c r="CG44" i="2"/>
  <c r="DW21" i="2"/>
  <c r="BL21" i="3" s="1"/>
  <c r="BD21" i="3"/>
  <c r="DW15" i="2"/>
  <c r="BD15" i="3"/>
  <c r="DC24" i="2"/>
  <c r="DF24" i="2" s="1"/>
  <c r="BZ29" i="2"/>
  <c r="CC29" i="2" s="1"/>
  <c r="DA29" i="2"/>
  <c r="CW29" i="2" s="1"/>
  <c r="BL59" i="3"/>
  <c r="BD59" i="3"/>
  <c r="DE48" i="2"/>
  <c r="DE53" i="2"/>
  <c r="DN53" i="2" s="1"/>
  <c r="DF53" i="2"/>
  <c r="BR28" i="3"/>
  <c r="BR40" i="3"/>
  <c r="BR46" i="3"/>
  <c r="BR48" i="3"/>
  <c r="BR56" i="3"/>
  <c r="BR54" i="3"/>
  <c r="BR44" i="3"/>
  <c r="BR53" i="3"/>
  <c r="BR16" i="3"/>
  <c r="BB25" i="3"/>
  <c r="BB29" i="3"/>
  <c r="BB17" i="3"/>
  <c r="BB57" i="3"/>
  <c r="BB35" i="3"/>
  <c r="AU35" i="3"/>
  <c r="DA35" i="2"/>
  <c r="CW35" i="2" s="1"/>
  <c r="AU42" i="3"/>
  <c r="DC21" i="2"/>
  <c r="DF21" i="2" s="1"/>
  <c r="DG21" i="2"/>
  <c r="DM21" i="2"/>
  <c r="DV21" i="2"/>
  <c r="BZ35" i="2"/>
  <c r="DE56" i="2"/>
  <c r="DE47" i="2"/>
  <c r="DH47" i="2" s="1"/>
  <c r="DI47" i="2" s="1"/>
  <c r="DL47" i="2" s="1"/>
  <c r="DI16" i="2"/>
  <c r="DL16" i="2" s="1"/>
  <c r="BI44" i="2"/>
  <c r="DN16" i="2"/>
  <c r="AV18" i="3"/>
  <c r="DG31" i="2"/>
  <c r="AU57" i="3"/>
  <c r="DA57" i="2"/>
  <c r="BB57" i="2"/>
  <c r="BF57" i="2" s="1"/>
  <c r="BG57" i="2" s="1"/>
  <c r="BZ57" i="2"/>
  <c r="DG24" i="2"/>
  <c r="DV31" i="2"/>
  <c r="DM31" i="2"/>
  <c r="CF28" i="2"/>
  <c r="DV24" i="2"/>
  <c r="DM24" i="2"/>
  <c r="DA50" i="2"/>
  <c r="DA25" i="2"/>
  <c r="DA17" i="2"/>
  <c r="CW17" i="2" s="1"/>
  <c r="AU17" i="3"/>
  <c r="CI23" i="2"/>
  <c r="CC23" i="2"/>
  <c r="DM23" i="2"/>
  <c r="DV23" i="2"/>
  <c r="DC23" i="2"/>
  <c r="DF23" i="2" s="1"/>
  <c r="DG23" i="2"/>
  <c r="BB23" i="2"/>
  <c r="BF23" i="2" s="1"/>
  <c r="BG23" i="2" s="1"/>
  <c r="AZ17" i="2"/>
  <c r="BC17" i="2" s="1"/>
  <c r="AY18" i="2"/>
  <c r="BZ17" i="2"/>
  <c r="CM55" i="2"/>
  <c r="CF54" i="2"/>
  <c r="DH53" i="2"/>
  <c r="DI53" i="2" s="1"/>
  <c r="DL53" i="2" s="1"/>
  <c r="CF53" i="2"/>
  <c r="CF46" i="2"/>
  <c r="CI49" i="2"/>
  <c r="CC49" i="2"/>
  <c r="CD49" i="2" s="1"/>
  <c r="CF47" i="2"/>
  <c r="DN46" i="2"/>
  <c r="DM49" i="2"/>
  <c r="DM50" i="2" s="1"/>
  <c r="DK45" i="2"/>
  <c r="DO45" i="2" s="1"/>
  <c r="DP45" i="2" s="1"/>
  <c r="DS45" i="2" s="1"/>
  <c r="BF49" i="2"/>
  <c r="BB50" i="2"/>
  <c r="DN44" i="2"/>
  <c r="CM36" i="2"/>
  <c r="CF40" i="2"/>
  <c r="DN40" i="2"/>
  <c r="BI35" i="2"/>
  <c r="DK41" i="2"/>
  <c r="DO41" i="2" s="1"/>
  <c r="DP41" i="2" s="1"/>
  <c r="DS41" i="2" s="1"/>
  <c r="CI31" i="2"/>
  <c r="CC31" i="2"/>
  <c r="CD31" i="2" s="1"/>
  <c r="CG31" i="2" s="1"/>
  <c r="BF29" i="2"/>
  <c r="BG29" i="2" s="1"/>
  <c r="AE29" i="2"/>
  <c r="AE32" i="2" s="1"/>
  <c r="AC32" i="2"/>
  <c r="DN28" i="2"/>
  <c r="DE31" i="2"/>
  <c r="BI31" i="2"/>
  <c r="DG29" i="2"/>
  <c r="DM22" i="2"/>
  <c r="DC22" i="2"/>
  <c r="DF22" i="2" s="1"/>
  <c r="DV22" i="2"/>
  <c r="DG22" i="2"/>
  <c r="BL22" i="3"/>
  <c r="BF22" i="2"/>
  <c r="BG22" i="2" s="1"/>
  <c r="BI24" i="2"/>
  <c r="CI22" i="2"/>
  <c r="CC22" i="2"/>
  <c r="CD22" i="2" s="1"/>
  <c r="CG22" i="2" s="1"/>
  <c r="BZ25" i="2"/>
  <c r="DE24" i="2"/>
  <c r="AE22" i="2"/>
  <c r="AE25" i="2" s="1"/>
  <c r="AC25" i="2"/>
  <c r="AF25" i="2" s="1"/>
  <c r="CI24" i="2"/>
  <c r="CC24" i="2"/>
  <c r="CD24" i="2" s="1"/>
  <c r="CG24" i="2" s="1"/>
  <c r="CJ21" i="2"/>
  <c r="CK21" i="2" s="1"/>
  <c r="CN21" i="2" s="1"/>
  <c r="DM15" i="2"/>
  <c r="DC15" i="2"/>
  <c r="DF15" i="2" s="1"/>
  <c r="DG15" i="2"/>
  <c r="DV15" i="2"/>
  <c r="BL15" i="3"/>
  <c r="CI15" i="2"/>
  <c r="CC15" i="2"/>
  <c r="CD15" i="2" s="1"/>
  <c r="CG15" i="2" s="1"/>
  <c r="BF15" i="2"/>
  <c r="BG15" i="2" s="1"/>
  <c r="BJ15" i="2" s="1"/>
  <c r="AE15" i="2"/>
  <c r="AE18" i="2" s="1"/>
  <c r="AC18" i="2"/>
  <c r="AF18" i="2" s="1"/>
  <c r="CC30" i="2" l="1"/>
  <c r="CI30" i="2"/>
  <c r="DN47" i="2"/>
  <c r="BC30" i="2"/>
  <c r="BB30" i="2"/>
  <c r="CW30" i="2"/>
  <c r="DA32" i="2"/>
  <c r="CM41" i="2"/>
  <c r="CV35" i="2"/>
  <c r="G35" i="2" s="1"/>
  <c r="G35" i="3" s="1"/>
  <c r="H35" i="3" s="1"/>
  <c r="M35" i="3" s="1"/>
  <c r="H35" i="4" s="1"/>
  <c r="H39" i="4" s="1"/>
  <c r="J47" i="6" s="1"/>
  <c r="CW18" i="2"/>
  <c r="CV18" i="2" s="1"/>
  <c r="G18" i="2" s="1"/>
  <c r="G18" i="3" s="1"/>
  <c r="H18" i="3" s="1"/>
  <c r="M18" i="3" s="1"/>
  <c r="H18" i="4" s="1"/>
  <c r="D42" i="6" s="1"/>
  <c r="CV17" i="2"/>
  <c r="G17" i="2" s="1"/>
  <c r="G17" i="3" s="1"/>
  <c r="H17" i="3" s="1"/>
  <c r="M17" i="3" s="1"/>
  <c r="H17" i="4" s="1"/>
  <c r="H20" i="4" s="1"/>
  <c r="D47" i="6" s="1"/>
  <c r="CW32" i="2"/>
  <c r="CV32" i="2" s="1"/>
  <c r="G32" i="2" s="1"/>
  <c r="G32" i="3" s="1"/>
  <c r="H32" i="3" s="1"/>
  <c r="M32" i="3" s="1"/>
  <c r="H32" i="4" s="1"/>
  <c r="H42" i="6" s="1"/>
  <c r="CV29" i="2"/>
  <c r="G29" i="2" s="1"/>
  <c r="G29" i="3" s="1"/>
  <c r="H29" i="3" s="1"/>
  <c r="M29" i="3" s="1"/>
  <c r="H29" i="4" s="1"/>
  <c r="CG16" i="2"/>
  <c r="CF16" i="2"/>
  <c r="CJ16" i="2" s="1"/>
  <c r="CK16" i="2" s="1"/>
  <c r="AF32" i="2"/>
  <c r="CM45" i="2"/>
  <c r="DK36" i="2"/>
  <c r="DO36" i="2" s="1"/>
  <c r="DP36" i="2" s="1"/>
  <c r="DS36" i="2" s="1"/>
  <c r="BK59" i="3"/>
  <c r="D59" i="3" s="1"/>
  <c r="BK31" i="3"/>
  <c r="D31" i="3" s="1"/>
  <c r="D31" i="4" s="1"/>
  <c r="D31" i="2"/>
  <c r="BK24" i="3"/>
  <c r="D24" i="3" s="1"/>
  <c r="D24" i="4" s="1"/>
  <c r="D24" i="2"/>
  <c r="BK23" i="3"/>
  <c r="D23" i="3" s="1"/>
  <c r="D23" i="4" s="1"/>
  <c r="D23" i="2"/>
  <c r="BK22" i="3"/>
  <c r="D22" i="3" s="1"/>
  <c r="D22" i="4" s="1"/>
  <c r="D22" i="2"/>
  <c r="BK21" i="3"/>
  <c r="D21" i="3" s="1"/>
  <c r="D21" i="4" s="1"/>
  <c r="D21" i="2"/>
  <c r="BK15" i="3"/>
  <c r="D15" i="3" s="1"/>
  <c r="D15" i="4" s="1"/>
  <c r="D15" i="2"/>
  <c r="DN54" i="2"/>
  <c r="DK16" i="2"/>
  <c r="DO16" i="2" s="1"/>
  <c r="CM48" i="2"/>
  <c r="CM56" i="2"/>
  <c r="CJ47" i="2"/>
  <c r="CK47" i="2" s="1"/>
  <c r="CN47" i="2" s="1"/>
  <c r="CJ53" i="2"/>
  <c r="CK53" i="2" s="1"/>
  <c r="CN53" i="2" s="1"/>
  <c r="CJ28" i="2"/>
  <c r="CK28" i="2" s="1"/>
  <c r="CN28" i="2" s="1"/>
  <c r="CI29" i="2"/>
  <c r="CJ40" i="2"/>
  <c r="CK40" i="2" s="1"/>
  <c r="CN40" i="2" s="1"/>
  <c r="CJ46" i="2"/>
  <c r="CK46" i="2" s="1"/>
  <c r="CN46" i="2" s="1"/>
  <c r="CJ54" i="2"/>
  <c r="CK54" i="2" s="1"/>
  <c r="CN54" i="2" s="1"/>
  <c r="BZ18" i="2"/>
  <c r="DW25" i="2"/>
  <c r="BL25" i="3" s="1"/>
  <c r="BD25" i="3"/>
  <c r="CD50" i="2"/>
  <c r="CG50" i="2" s="1"/>
  <c r="CG49" i="2"/>
  <c r="DK55" i="2"/>
  <c r="DO55" i="2" s="1"/>
  <c r="DP55" i="2" s="1"/>
  <c r="DS55" i="2" s="1"/>
  <c r="DL55" i="2"/>
  <c r="DW29" i="2"/>
  <c r="BL29" i="3" s="1"/>
  <c r="BD29" i="3"/>
  <c r="DW49" i="2"/>
  <c r="BL49" i="3" s="1"/>
  <c r="BD49" i="3"/>
  <c r="DH48" i="2"/>
  <c r="DI48" i="2" s="1"/>
  <c r="DN48" i="2"/>
  <c r="DP16" i="2"/>
  <c r="DS16" i="2" s="1"/>
  <c r="DC29" i="2"/>
  <c r="DF29" i="2" s="1"/>
  <c r="BZ32" i="2"/>
  <c r="DV49" i="2"/>
  <c r="DV50" i="2" s="1"/>
  <c r="DW17" i="2"/>
  <c r="BL17" i="3" s="1"/>
  <c r="BD17" i="3"/>
  <c r="DW57" i="2"/>
  <c r="BL57" i="3" s="1"/>
  <c r="BD57" i="3"/>
  <c r="BR59" i="3"/>
  <c r="P59" i="4" s="1"/>
  <c r="BR15" i="3"/>
  <c r="BR22" i="3"/>
  <c r="BR23" i="3"/>
  <c r="BR24" i="3"/>
  <c r="BR31" i="3"/>
  <c r="BR21" i="3"/>
  <c r="BB18" i="3"/>
  <c r="BB32" i="3"/>
  <c r="CC35" i="2"/>
  <c r="CI35" i="2"/>
  <c r="DE21" i="2"/>
  <c r="DH56" i="2"/>
  <c r="DI56" i="2" s="1"/>
  <c r="DL56" i="2" s="1"/>
  <c r="DN56" i="2"/>
  <c r="DV29" i="2"/>
  <c r="DM29" i="2"/>
  <c r="DG49" i="2"/>
  <c r="DG50" i="2" s="1"/>
  <c r="DC49" i="2"/>
  <c r="DF49" i="2" s="1"/>
  <c r="BB25" i="2"/>
  <c r="DA18" i="2"/>
  <c r="BI57" i="2"/>
  <c r="DC57" i="2"/>
  <c r="DF57" i="2" s="1"/>
  <c r="DG57" i="2"/>
  <c r="DM57" i="2"/>
  <c r="DV57" i="2"/>
  <c r="CI57" i="2"/>
  <c r="CC57" i="2"/>
  <c r="CD57" i="2" s="1"/>
  <c r="CG57" i="2" s="1"/>
  <c r="BG49" i="2"/>
  <c r="BI49" i="2" s="1"/>
  <c r="BI50" i="2" s="1"/>
  <c r="BF50" i="2"/>
  <c r="CC50" i="2"/>
  <c r="DI44" i="2"/>
  <c r="DL44" i="2" s="1"/>
  <c r="CD29" i="2"/>
  <c r="CC32" i="2"/>
  <c r="DI28" i="2"/>
  <c r="DL28" i="2" s="1"/>
  <c r="DG25" i="2"/>
  <c r="DM25" i="2"/>
  <c r="DE23" i="2"/>
  <c r="CD23" i="2"/>
  <c r="CC25" i="2"/>
  <c r="DV25" i="2"/>
  <c r="BI23" i="2"/>
  <c r="DC17" i="2"/>
  <c r="DG17" i="2"/>
  <c r="DG18" i="2" s="1"/>
  <c r="DM17" i="2"/>
  <c r="DV17" i="2"/>
  <c r="D17" i="2" s="1"/>
  <c r="CC17" i="2"/>
  <c r="CI17" i="2"/>
  <c r="BB17" i="2"/>
  <c r="AZ18" i="2"/>
  <c r="BC18" i="2" s="1"/>
  <c r="DK53" i="2"/>
  <c r="DO53" i="2" s="1"/>
  <c r="DP53" i="2" s="1"/>
  <c r="DS53" i="2" s="1"/>
  <c r="DK54" i="2"/>
  <c r="DO54" i="2" s="1"/>
  <c r="DR45" i="2"/>
  <c r="DK47" i="2"/>
  <c r="DO47" i="2" s="1"/>
  <c r="DP47" i="2" s="1"/>
  <c r="DS47" i="2" s="1"/>
  <c r="CF49" i="2"/>
  <c r="CM44" i="2"/>
  <c r="DK46" i="2"/>
  <c r="DO46" i="2" s="1"/>
  <c r="DP46" i="2" s="1"/>
  <c r="DS46" i="2" s="1"/>
  <c r="DR36" i="2"/>
  <c r="DR41" i="2"/>
  <c r="DK40" i="2"/>
  <c r="DO40" i="2" s="1"/>
  <c r="DP40" i="2" s="1"/>
  <c r="DS40" i="2" s="1"/>
  <c r="DH31" i="2"/>
  <c r="DI31" i="2" s="1"/>
  <c r="DL31" i="2" s="1"/>
  <c r="DN31" i="2"/>
  <c r="BI29" i="2"/>
  <c r="CF31" i="2"/>
  <c r="CF24" i="2"/>
  <c r="DE22" i="2"/>
  <c r="DC25" i="2"/>
  <c r="DF25" i="2" s="1"/>
  <c r="CM21" i="2"/>
  <c r="DH24" i="2"/>
  <c r="DI24" i="2" s="1"/>
  <c r="DL24" i="2" s="1"/>
  <c r="DN24" i="2"/>
  <c r="CF22" i="2"/>
  <c r="BI22" i="2"/>
  <c r="BG25" i="2"/>
  <c r="BJ25" i="2" s="1"/>
  <c r="BI15" i="2"/>
  <c r="CF15" i="2"/>
  <c r="DE15" i="2"/>
  <c r="D59" i="4" l="1"/>
  <c r="BF30" i="2"/>
  <c r="BG30" i="2" s="1"/>
  <c r="BB32" i="2"/>
  <c r="CV30" i="2"/>
  <c r="G30" i="2" s="1"/>
  <c r="G30" i="3" s="1"/>
  <c r="H30" i="3" s="1"/>
  <c r="M30" i="3" s="1"/>
  <c r="H30" i="4" s="1"/>
  <c r="H34" i="4" s="1"/>
  <c r="H47" i="6" s="1"/>
  <c r="BD30" i="3"/>
  <c r="DG30" i="2"/>
  <c r="DG32" i="2" s="1"/>
  <c r="DM30" i="2"/>
  <c r="DW30" i="2"/>
  <c r="BL30" i="3" s="1"/>
  <c r="DV30" i="2"/>
  <c r="DC30" i="2"/>
  <c r="CD30" i="2"/>
  <c r="AV42" i="3"/>
  <c r="AO42" i="3"/>
  <c r="BI25" i="2"/>
  <c r="CM28" i="2"/>
  <c r="CM40" i="2"/>
  <c r="DE29" i="2"/>
  <c r="DH29" i="2" s="1"/>
  <c r="DP54" i="2"/>
  <c r="DS54" i="2" s="1"/>
  <c r="CM53" i="2"/>
  <c r="CN16" i="2"/>
  <c r="CM16" i="2"/>
  <c r="DC50" i="2"/>
  <c r="DF50" i="2" s="1"/>
  <c r="CM54" i="2"/>
  <c r="BK57" i="3"/>
  <c r="D57" i="3" s="1"/>
  <c r="D57" i="4" s="1"/>
  <c r="D57" i="2"/>
  <c r="BK49" i="3"/>
  <c r="D49" i="3" s="1"/>
  <c r="D49" i="4" s="1"/>
  <c r="D49" i="2"/>
  <c r="BK50" i="3"/>
  <c r="D50" i="3" s="1"/>
  <c r="D50" i="4" s="1"/>
  <c r="D50" i="2"/>
  <c r="DV32" i="2"/>
  <c r="D32" i="2" s="1"/>
  <c r="D29" i="2"/>
  <c r="BK32" i="3"/>
  <c r="D32" i="3" s="1"/>
  <c r="D32" i="4" s="1"/>
  <c r="BK25" i="3"/>
  <c r="D25" i="3" s="1"/>
  <c r="D25" i="4" s="1"/>
  <c r="D25" i="2"/>
  <c r="DR16" i="2"/>
  <c r="BR49" i="3"/>
  <c r="CM47" i="2"/>
  <c r="DC32" i="2"/>
  <c r="DF32" i="2" s="1"/>
  <c r="CM46" i="2"/>
  <c r="DE49" i="2"/>
  <c r="DN49" i="2" s="1"/>
  <c r="DN50" i="2" s="1"/>
  <c r="CJ31" i="2"/>
  <c r="CK31" i="2" s="1"/>
  <c r="CN31" i="2" s="1"/>
  <c r="CJ24" i="2"/>
  <c r="CK24" i="2" s="1"/>
  <c r="CN24" i="2" s="1"/>
  <c r="CF29" i="2"/>
  <c r="CG29" i="2"/>
  <c r="DW35" i="2"/>
  <c r="BL35" i="3" s="1"/>
  <c r="BD35" i="3"/>
  <c r="DW32" i="2"/>
  <c r="BL32" i="3" s="1"/>
  <c r="BD32" i="3"/>
  <c r="DC18" i="2"/>
  <c r="DF18" i="2" s="1"/>
  <c r="DF17" i="2"/>
  <c r="CD25" i="2"/>
  <c r="CG25" i="2" s="1"/>
  <c r="CG23" i="2"/>
  <c r="DW18" i="2"/>
  <c r="BL18" i="3" s="1"/>
  <c r="BD18" i="3"/>
  <c r="DW50" i="2"/>
  <c r="BL50" i="3" s="1"/>
  <c r="BD50" i="3"/>
  <c r="DL48" i="2"/>
  <c r="DK48" i="2"/>
  <c r="BR25" i="3"/>
  <c r="BR17" i="3"/>
  <c r="BR57" i="3"/>
  <c r="P57" i="4" s="1"/>
  <c r="BR29" i="3"/>
  <c r="DH21" i="2"/>
  <c r="DI21" i="2" s="1"/>
  <c r="DL21" i="2" s="1"/>
  <c r="DN21" i="2"/>
  <c r="DV35" i="2"/>
  <c r="D35" i="2" s="1"/>
  <c r="DG35" i="2"/>
  <c r="DM35" i="2"/>
  <c r="DC35" i="2"/>
  <c r="DF35" i="2" s="1"/>
  <c r="CD35" i="2"/>
  <c r="CG35" i="2" s="1"/>
  <c r="DK56" i="2"/>
  <c r="CD32" i="2"/>
  <c r="CG32" i="2" s="1"/>
  <c r="BK29" i="3"/>
  <c r="D29" i="3" s="1"/>
  <c r="D29" i="4" s="1"/>
  <c r="DK44" i="2"/>
  <c r="DO44" i="2" s="1"/>
  <c r="DK28" i="2"/>
  <c r="DO28" i="2" s="1"/>
  <c r="BG50" i="2"/>
  <c r="BJ50" i="2" s="1"/>
  <c r="CF57" i="2"/>
  <c r="CJ57" i="2" s="1"/>
  <c r="CK57" i="2" s="1"/>
  <c r="CN57" i="2" s="1"/>
  <c r="DE57" i="2"/>
  <c r="DR55" i="2"/>
  <c r="DV18" i="2"/>
  <c r="BK17" i="3"/>
  <c r="D17" i="3" s="1"/>
  <c r="D17" i="4" s="1"/>
  <c r="DH23" i="2"/>
  <c r="DN23" i="2"/>
  <c r="CF23" i="2"/>
  <c r="BF17" i="2"/>
  <c r="BG17" i="2" s="1"/>
  <c r="BJ17" i="2" s="1"/>
  <c r="BB18" i="2"/>
  <c r="DM18" i="2"/>
  <c r="DE17" i="2"/>
  <c r="DE18" i="2" s="1"/>
  <c r="CD17" i="2"/>
  <c r="CG17" i="2" s="1"/>
  <c r="CC18" i="2"/>
  <c r="DR54" i="2"/>
  <c r="DR53" i="2"/>
  <c r="DR46" i="2"/>
  <c r="DR47" i="2"/>
  <c r="CJ49" i="2"/>
  <c r="CK49" i="2" s="1"/>
  <c r="CN49" i="2" s="1"/>
  <c r="CF50" i="2"/>
  <c r="DE50" i="2"/>
  <c r="DR40" i="2"/>
  <c r="DK31" i="2"/>
  <c r="DO31" i="2" s="1"/>
  <c r="DP31" i="2" s="1"/>
  <c r="DS31" i="2" s="1"/>
  <c r="DN29" i="2"/>
  <c r="CJ29" i="2"/>
  <c r="CK29" i="2" s="1"/>
  <c r="CN29" i="2" s="1"/>
  <c r="CJ22" i="2"/>
  <c r="CK22" i="2" s="1"/>
  <c r="CN22" i="2" s="1"/>
  <c r="DK24" i="2"/>
  <c r="DO24" i="2" s="1"/>
  <c r="DP24" i="2" s="1"/>
  <c r="DS24" i="2" s="1"/>
  <c r="DH22" i="2"/>
  <c r="DI22" i="2" s="1"/>
  <c r="DL22" i="2" s="1"/>
  <c r="DN22" i="2"/>
  <c r="DE25" i="2"/>
  <c r="CJ15" i="2"/>
  <c r="CK15" i="2" s="1"/>
  <c r="CN15" i="2" s="1"/>
  <c r="DH15" i="2"/>
  <c r="DI15" i="2" s="1"/>
  <c r="DL15" i="2" s="1"/>
  <c r="DN15" i="2"/>
  <c r="D62" i="3" l="1"/>
  <c r="CF32" i="2"/>
  <c r="CG30" i="2"/>
  <c r="CF30" i="2"/>
  <c r="D37" i="2"/>
  <c r="D30" i="2"/>
  <c r="BK30" i="3"/>
  <c r="D30" i="3" s="1"/>
  <c r="D30" i="4" s="1"/>
  <c r="G37" i="2"/>
  <c r="G37" i="3" s="1"/>
  <c r="H37" i="3" s="1"/>
  <c r="M37" i="3" s="1"/>
  <c r="H37" i="4" s="1"/>
  <c r="J42" i="6" s="1"/>
  <c r="BL37" i="3"/>
  <c r="G42" i="2"/>
  <c r="G42" i="3" s="1"/>
  <c r="H42" i="3" s="1"/>
  <c r="H42" i="4" s="1"/>
  <c r="H77" i="6" s="1"/>
  <c r="DM32" i="2"/>
  <c r="BB42" i="3"/>
  <c r="DF30" i="2"/>
  <c r="DE30" i="2"/>
  <c r="BR30" i="3"/>
  <c r="BJ30" i="2"/>
  <c r="BI30" i="2"/>
  <c r="BG32" i="2"/>
  <c r="BJ32" i="2" s="1"/>
  <c r="CM24" i="2"/>
  <c r="DE32" i="2"/>
  <c r="DH49" i="2"/>
  <c r="CM31" i="2"/>
  <c r="BK18" i="3"/>
  <c r="D18" i="3" s="1"/>
  <c r="D18" i="4" s="1"/>
  <c r="D18" i="2"/>
  <c r="DO56" i="2"/>
  <c r="DP56" i="2" s="1"/>
  <c r="DS56" i="2" s="1"/>
  <c r="DO48" i="2"/>
  <c r="DP48" i="2" s="1"/>
  <c r="DR48" i="2" s="1"/>
  <c r="CJ23" i="2"/>
  <c r="CK23" i="2" s="1"/>
  <c r="CN23" i="2" s="1"/>
  <c r="BD42" i="3"/>
  <c r="DS48" i="2"/>
  <c r="BR50" i="3"/>
  <c r="BR18" i="3"/>
  <c r="BR32" i="3"/>
  <c r="BR35" i="3"/>
  <c r="CF35" i="2"/>
  <c r="BK35" i="3"/>
  <c r="D35" i="3" s="1"/>
  <c r="D35" i="4" s="1"/>
  <c r="DE35" i="2"/>
  <c r="DK21" i="2"/>
  <c r="DN57" i="2"/>
  <c r="DH57" i="2"/>
  <c r="DI57" i="2" s="1"/>
  <c r="DL57" i="2" s="1"/>
  <c r="CM57" i="2"/>
  <c r="CF25" i="2"/>
  <c r="DI49" i="2"/>
  <c r="DH50" i="2"/>
  <c r="DP44" i="2"/>
  <c r="DI29" i="2"/>
  <c r="DL29" i="2" s="1"/>
  <c r="DP28" i="2"/>
  <c r="DN25" i="2"/>
  <c r="CM23" i="2"/>
  <c r="DI23" i="2"/>
  <c r="DL23" i="2" s="1"/>
  <c r="DH25" i="2"/>
  <c r="DH17" i="2"/>
  <c r="DN17" i="2"/>
  <c r="CF17" i="2"/>
  <c r="CD18" i="2"/>
  <c r="CG18" i="2" s="1"/>
  <c r="BI17" i="2"/>
  <c r="BI18" i="2" s="1"/>
  <c r="BG18" i="2"/>
  <c r="BJ18" i="2" s="1"/>
  <c r="CM49" i="2"/>
  <c r="CK50" i="2"/>
  <c r="CN50" i="2" s="1"/>
  <c r="DR31" i="2"/>
  <c r="CM29" i="2"/>
  <c r="DR24" i="2"/>
  <c r="DK22" i="2"/>
  <c r="CM22" i="2"/>
  <c r="CK25" i="2"/>
  <c r="CN25" i="2" s="1"/>
  <c r="CM15" i="2"/>
  <c r="DK15" i="2"/>
  <c r="BL42" i="3" l="1"/>
  <c r="BR37" i="3"/>
  <c r="BI32" i="2"/>
  <c r="CJ30" i="2"/>
  <c r="CK30" i="2" s="1"/>
  <c r="DN30" i="2"/>
  <c r="DH30" i="2"/>
  <c r="BK42" i="3"/>
  <c r="D42" i="3" s="1"/>
  <c r="D42" i="4" s="1"/>
  <c r="D42" i="2"/>
  <c r="DR56" i="2"/>
  <c r="DO21" i="2"/>
  <c r="DP21" i="2" s="1"/>
  <c r="CM25" i="2"/>
  <c r="CM50" i="2"/>
  <c r="DI25" i="2"/>
  <c r="DL25" i="2" s="1"/>
  <c r="DR28" i="2"/>
  <c r="DS28" i="2"/>
  <c r="DK29" i="2"/>
  <c r="DO29" i="2" s="1"/>
  <c r="DR44" i="2"/>
  <c r="DS44" i="2"/>
  <c r="DK49" i="2"/>
  <c r="DO49" i="2" s="1"/>
  <c r="DL49" i="2"/>
  <c r="BR42" i="3"/>
  <c r="DH35" i="2"/>
  <c r="DI35" i="2" s="1"/>
  <c r="DL35" i="2" s="1"/>
  <c r="DN35" i="2"/>
  <c r="CJ35" i="2"/>
  <c r="CK35" i="2" s="1"/>
  <c r="CN35" i="2" s="1"/>
  <c r="DK57" i="2"/>
  <c r="DO57" i="2" s="1"/>
  <c r="DP57" i="2" s="1"/>
  <c r="DS57" i="2" s="1"/>
  <c r="DI50" i="2"/>
  <c r="DL50" i="2" s="1"/>
  <c r="DK23" i="2"/>
  <c r="DO23" i="2" s="1"/>
  <c r="CJ17" i="2"/>
  <c r="CK17" i="2" s="1"/>
  <c r="CN17" i="2" s="1"/>
  <c r="CF18" i="2"/>
  <c r="DN18" i="2"/>
  <c r="DI17" i="2"/>
  <c r="DL17" i="2" s="1"/>
  <c r="DH18" i="2"/>
  <c r="DO22" i="2"/>
  <c r="DP22" i="2" s="1"/>
  <c r="DS22" i="2" s="1"/>
  <c r="DO15" i="2"/>
  <c r="DP15" i="2" s="1"/>
  <c r="DS15" i="2" s="1"/>
  <c r="DI30" i="2" l="1"/>
  <c r="DH32" i="2"/>
  <c r="DN32" i="2"/>
  <c r="CN30" i="2"/>
  <c r="CM30" i="2"/>
  <c r="CK32" i="2"/>
  <c r="CN32" i="2" s="1"/>
  <c r="DK50" i="2"/>
  <c r="DS21" i="2"/>
  <c r="DR21" i="2"/>
  <c r="CM35" i="2"/>
  <c r="DK35" i="2"/>
  <c r="DR57" i="2"/>
  <c r="DP49" i="2"/>
  <c r="DO50" i="2"/>
  <c r="DP29" i="2"/>
  <c r="DS29" i="2" s="1"/>
  <c r="DK25" i="2"/>
  <c r="DO25" i="2"/>
  <c r="DP23" i="2"/>
  <c r="DK17" i="2"/>
  <c r="DI18" i="2"/>
  <c r="DL18" i="2" s="1"/>
  <c r="CM17" i="2"/>
  <c r="CK18" i="2"/>
  <c r="CN18" i="2" s="1"/>
  <c r="DR22" i="2"/>
  <c r="DR15" i="2"/>
  <c r="CM32" i="2" l="1"/>
  <c r="DL30" i="2"/>
  <c r="DK30" i="2"/>
  <c r="DI32" i="2"/>
  <c r="DL32" i="2" s="1"/>
  <c r="CM18" i="2"/>
  <c r="DP25" i="2"/>
  <c r="DS25" i="2" s="1"/>
  <c r="DS23" i="2"/>
  <c r="DR49" i="2"/>
  <c r="DS49" i="2"/>
  <c r="DR29" i="2"/>
  <c r="DO35" i="2"/>
  <c r="DP50" i="2"/>
  <c r="DS50" i="2" s="1"/>
  <c r="DR23" i="2"/>
  <c r="DO17" i="2"/>
  <c r="DK18" i="2"/>
  <c r="DO30" i="2" l="1"/>
  <c r="DK32" i="2"/>
  <c r="DR25" i="2"/>
  <c r="DR50" i="2"/>
  <c r="DP35" i="2"/>
  <c r="DS35" i="2" s="1"/>
  <c r="DO18" i="2"/>
  <c r="DP17" i="2"/>
  <c r="DS17" i="2" s="1"/>
  <c r="AP10" i="3"/>
  <c r="AP11" i="3"/>
  <c r="BE10" i="3"/>
  <c r="BE11" i="3"/>
  <c r="BE9" i="3"/>
  <c r="AB10" i="3"/>
  <c r="AB11" i="3"/>
  <c r="O10" i="3"/>
  <c r="O11" i="3"/>
  <c r="C10" i="3"/>
  <c r="C10" i="4" s="1"/>
  <c r="C11" i="3"/>
  <c r="C11" i="4" s="1"/>
  <c r="AQ12" i="2"/>
  <c r="AQ62" i="2" s="1"/>
  <c r="N12" i="2"/>
  <c r="P10" i="2"/>
  <c r="T10" i="2"/>
  <c r="Z10" i="2"/>
  <c r="AH10" i="2"/>
  <c r="AI10" i="2" s="1"/>
  <c r="R10" i="3" s="1"/>
  <c r="BL10" i="2"/>
  <c r="AE10" i="3" s="1"/>
  <c r="AK10" i="3" s="1"/>
  <c r="CP10" i="2"/>
  <c r="AT10" i="3" s="1"/>
  <c r="AZ10" i="3" s="1"/>
  <c r="DU10" i="2"/>
  <c r="BJ10" i="3" s="1"/>
  <c r="BP10" i="3" s="1"/>
  <c r="P11" i="2"/>
  <c r="T11" i="2"/>
  <c r="Z11" i="2"/>
  <c r="AH11" i="2"/>
  <c r="BL11" i="2"/>
  <c r="AE11" i="3" s="1"/>
  <c r="AK11" i="3" s="1"/>
  <c r="CP11" i="2"/>
  <c r="DU11" i="2"/>
  <c r="BJ11" i="3" s="1"/>
  <c r="BP11" i="3" s="1"/>
  <c r="Z9" i="2"/>
  <c r="AH9" i="2"/>
  <c r="AJ9" i="2" s="1"/>
  <c r="BL9" i="2"/>
  <c r="CP9" i="2"/>
  <c r="DU9" i="2"/>
  <c r="BJ9" i="3" s="1"/>
  <c r="BP9" i="3" s="1"/>
  <c r="K10" i="2"/>
  <c r="K11" i="2"/>
  <c r="DP30" i="2" l="1"/>
  <c r="DO32" i="2"/>
  <c r="Z12" i="2"/>
  <c r="Z62" i="2" s="1"/>
  <c r="K12" i="2"/>
  <c r="C12" i="2"/>
  <c r="N62" i="2"/>
  <c r="C62" i="2" s="1"/>
  <c r="J11" i="3"/>
  <c r="E11" i="4" s="1"/>
  <c r="E11" i="3"/>
  <c r="AT11" i="3"/>
  <c r="AZ11" i="3" s="1"/>
  <c r="J10" i="3"/>
  <c r="E10" i="4" s="1"/>
  <c r="E10" i="2"/>
  <c r="E10" i="3" s="1"/>
  <c r="BP12" i="3"/>
  <c r="BP62" i="3" s="1"/>
  <c r="R11" i="2"/>
  <c r="U11" i="2" s="1"/>
  <c r="V11" i="2" s="1"/>
  <c r="S11" i="2"/>
  <c r="AI11" i="2"/>
  <c r="AR11" i="2" s="1"/>
  <c r="AP11" i="2" s="1"/>
  <c r="AJ11" i="2"/>
  <c r="S11" i="3" s="1"/>
  <c r="DR35" i="2"/>
  <c r="R10" i="2"/>
  <c r="U10" i="2" s="1"/>
  <c r="V10" i="2" s="1"/>
  <c r="AI9" i="2"/>
  <c r="AP12" i="3"/>
  <c r="AP62" i="3" s="1"/>
  <c r="C12" i="3"/>
  <c r="AB12" i="3"/>
  <c r="AB62" i="3" s="1"/>
  <c r="BE12" i="3"/>
  <c r="BE62" i="3" s="1"/>
  <c r="T12" i="2"/>
  <c r="T62" i="2" s="1"/>
  <c r="O12" i="3"/>
  <c r="O62" i="3" s="1"/>
  <c r="R11" i="3"/>
  <c r="DR17" i="2"/>
  <c r="DP18" i="2"/>
  <c r="DS18" i="2" s="1"/>
  <c r="DU12" i="2"/>
  <c r="DU62" i="2" s="1"/>
  <c r="CP12" i="2"/>
  <c r="CP62" i="2" s="1"/>
  <c r="AT9" i="3"/>
  <c r="BL12" i="2"/>
  <c r="BL62" i="2" s="1"/>
  <c r="Q11" i="3"/>
  <c r="W11" i="3" s="1"/>
  <c r="Q10" i="3"/>
  <c r="W10" i="3" s="1"/>
  <c r="AH12" i="2"/>
  <c r="S9" i="3"/>
  <c r="AA11" i="2"/>
  <c r="S10" i="3"/>
  <c r="BU11" i="2"/>
  <c r="AR10" i="2"/>
  <c r="AP10" i="2" s="1"/>
  <c r="BU10" i="2"/>
  <c r="CY10" i="2"/>
  <c r="AA10" i="2"/>
  <c r="CY9" i="2"/>
  <c r="CY11" i="2" l="1"/>
  <c r="AI12" i="2"/>
  <c r="AI62" i="2" s="1"/>
  <c r="DS30" i="2"/>
  <c r="DR30" i="2"/>
  <c r="DP32" i="2"/>
  <c r="DS32" i="2" s="1"/>
  <c r="AR9" i="2"/>
  <c r="AP9" i="2" s="1"/>
  <c r="AO9" i="2" s="1"/>
  <c r="BU9" i="2"/>
  <c r="BU12" i="2" s="1"/>
  <c r="AA9" i="3"/>
  <c r="BN11" i="2"/>
  <c r="AO11" i="2"/>
  <c r="AA11" i="3"/>
  <c r="AM11" i="3" s="1"/>
  <c r="AO10" i="2"/>
  <c r="AA10" i="3"/>
  <c r="C12" i="4"/>
  <c r="AJ12" i="2"/>
  <c r="S12" i="3" s="1"/>
  <c r="AH62" i="2"/>
  <c r="AJ62" i="2" s="1"/>
  <c r="DR18" i="2"/>
  <c r="AZ9" i="3"/>
  <c r="AZ12" i="3" s="1"/>
  <c r="AZ62" i="3" s="1"/>
  <c r="Y10" i="3"/>
  <c r="Y11" i="3"/>
  <c r="X11" i="2"/>
  <c r="AB11" i="2" s="1"/>
  <c r="Y11" i="2"/>
  <c r="AC11" i="2"/>
  <c r="AE12" i="3"/>
  <c r="AE62" i="3" s="1"/>
  <c r="AT12" i="3"/>
  <c r="AT62" i="3" s="1"/>
  <c r="BJ12" i="3"/>
  <c r="BJ62" i="3" s="1"/>
  <c r="CY12" i="2"/>
  <c r="Q12" i="3"/>
  <c r="Q62" i="3" s="1"/>
  <c r="R12" i="3"/>
  <c r="R62" i="3" s="1"/>
  <c r="AR12" i="2"/>
  <c r="AR62" i="2" s="1"/>
  <c r="AG11" i="3"/>
  <c r="AT11" i="2"/>
  <c r="AW11" i="2" s="1"/>
  <c r="AT10" i="2"/>
  <c r="BM11" i="2"/>
  <c r="AF11" i="3" s="1"/>
  <c r="AX11" i="2"/>
  <c r="BD11" i="2"/>
  <c r="X10" i="2"/>
  <c r="AB10" i="2" s="1"/>
  <c r="AC10" i="2" s="1"/>
  <c r="AX10" i="2"/>
  <c r="BM10" i="2"/>
  <c r="AF10" i="3" s="1"/>
  <c r="BD10" i="2"/>
  <c r="AG10" i="3"/>
  <c r="AM10" i="3" s="1"/>
  <c r="DR32" i="2" l="1"/>
  <c r="CZ11" i="2"/>
  <c r="CY62" i="2"/>
  <c r="AE11" i="2"/>
  <c r="AF11" i="2"/>
  <c r="AT9" i="2"/>
  <c r="AW9" i="2" s="1"/>
  <c r="BN9" i="2"/>
  <c r="BD9" i="2"/>
  <c r="BD12" i="2" s="1"/>
  <c r="BD62" i="2" s="1"/>
  <c r="AV11" i="2"/>
  <c r="BE11" i="2" s="1"/>
  <c r="AX9" i="2"/>
  <c r="AX12" i="2" s="1"/>
  <c r="AX62" i="2" s="1"/>
  <c r="BM9" i="2"/>
  <c r="BM12" i="2" s="1"/>
  <c r="BM62" i="2" s="1"/>
  <c r="AP12" i="2"/>
  <c r="AO12" i="2" s="1"/>
  <c r="AT12" i="2"/>
  <c r="AT62" i="2" s="1"/>
  <c r="S62" i="3"/>
  <c r="BV11" i="2"/>
  <c r="BS11" i="2" s="1"/>
  <c r="BR11" i="2" s="1"/>
  <c r="AV10" i="2"/>
  <c r="BV10" i="2"/>
  <c r="BS10" i="2" s="1"/>
  <c r="BR10" i="2" s="1"/>
  <c r="CZ10" i="2"/>
  <c r="AE10" i="2"/>
  <c r="AY11" i="2" l="1"/>
  <c r="AZ11" i="2" s="1"/>
  <c r="BC11" i="2" s="1"/>
  <c r="AO11" i="3"/>
  <c r="CR11" i="2"/>
  <c r="AO10" i="3"/>
  <c r="AV9" i="2"/>
  <c r="AV12" i="2" s="1"/>
  <c r="AV62" i="2" s="1"/>
  <c r="BV9" i="2"/>
  <c r="BS9" i="2" s="1"/>
  <c r="AA12" i="3"/>
  <c r="AA62" i="3" s="1"/>
  <c r="AP62" i="2"/>
  <c r="AO62" i="2" s="1"/>
  <c r="CR9" i="2"/>
  <c r="AW62" i="2"/>
  <c r="AW12" i="2"/>
  <c r="CB10" i="2"/>
  <c r="AV11" i="3"/>
  <c r="BN12" i="2"/>
  <c r="AG12" i="3" s="1"/>
  <c r="AF12" i="3"/>
  <c r="AF62" i="3" s="1"/>
  <c r="CZ9" i="2"/>
  <c r="CZ12" i="2" s="1"/>
  <c r="CQ11" i="2"/>
  <c r="AU11" i="3" s="1"/>
  <c r="BX11" i="2"/>
  <c r="CA11" i="2" s="1"/>
  <c r="CB11" i="2"/>
  <c r="CH11" i="2"/>
  <c r="CQ10" i="2"/>
  <c r="BX10" i="2"/>
  <c r="CA10" i="2" s="1"/>
  <c r="CH10" i="2"/>
  <c r="BE10" i="2"/>
  <c r="AY10" i="2"/>
  <c r="AZ10" i="2" s="1"/>
  <c r="BB11" i="2"/>
  <c r="BF11" i="2" s="1"/>
  <c r="BG11" i="2" s="1"/>
  <c r="BJ11" i="2" s="1"/>
  <c r="AB9" i="3"/>
  <c r="O9" i="3"/>
  <c r="AY9" i="2" l="1"/>
  <c r="AZ9" i="2" s="1"/>
  <c r="BE9" i="2"/>
  <c r="BS12" i="2"/>
  <c r="BR12" i="2" s="1"/>
  <c r="BR9" i="2"/>
  <c r="BS62" i="2"/>
  <c r="BR62" i="2" s="1"/>
  <c r="BV12" i="2"/>
  <c r="AO9" i="3"/>
  <c r="CZ62" i="2"/>
  <c r="AO12" i="3"/>
  <c r="AO62" i="3" s="1"/>
  <c r="DA11" i="2"/>
  <c r="CW11" i="2" s="1"/>
  <c r="BB11" i="3"/>
  <c r="CR10" i="2"/>
  <c r="AV10" i="3" s="1"/>
  <c r="CB9" i="2"/>
  <c r="CB12" i="2" s="1"/>
  <c r="CB62" i="2" s="1"/>
  <c r="CH9" i="2"/>
  <c r="CH12" i="2" s="1"/>
  <c r="CH62" i="2" s="1"/>
  <c r="BZ11" i="2"/>
  <c r="CI11" i="2" s="1"/>
  <c r="C9" i="4"/>
  <c r="BE12" i="2"/>
  <c r="BE62" i="2" s="1"/>
  <c r="CQ9" i="2"/>
  <c r="AU9" i="3" s="1"/>
  <c r="AV9" i="3"/>
  <c r="BB9" i="3" s="1"/>
  <c r="BX9" i="2"/>
  <c r="BZ9" i="2" s="1"/>
  <c r="AY12" i="2"/>
  <c r="AY62" i="2" s="1"/>
  <c r="DA10" i="2"/>
  <c r="AU10" i="3"/>
  <c r="BI11" i="2"/>
  <c r="BB10" i="2"/>
  <c r="BF10" i="2" s="1"/>
  <c r="BG10" i="2" s="1"/>
  <c r="BZ10" i="2"/>
  <c r="Q9" i="3"/>
  <c r="P9" i="2"/>
  <c r="DG11" i="2" l="1"/>
  <c r="CV11" i="2"/>
  <c r="G11" i="2" s="1"/>
  <c r="G11" i="3" s="1"/>
  <c r="DC11" i="2"/>
  <c r="DF11" i="2" s="1"/>
  <c r="DM11" i="2"/>
  <c r="BX12" i="2"/>
  <c r="CA9" i="2"/>
  <c r="CW10" i="2"/>
  <c r="CC11" i="2"/>
  <c r="CD11" i="2" s="1"/>
  <c r="CG11" i="2" s="1"/>
  <c r="AZ12" i="2"/>
  <c r="BC9" i="2"/>
  <c r="CR12" i="2"/>
  <c r="AV12" i="3" s="1"/>
  <c r="BB12" i="3" s="1"/>
  <c r="DV11" i="2"/>
  <c r="DW11" i="2"/>
  <c r="BL11" i="3" s="1"/>
  <c r="BD11" i="3"/>
  <c r="BB10" i="3"/>
  <c r="W12" i="3"/>
  <c r="DW10" i="2"/>
  <c r="BL10" i="3" s="1"/>
  <c r="P12" i="2"/>
  <c r="P62" i="2" s="1"/>
  <c r="S9" i="2"/>
  <c r="CQ12" i="2"/>
  <c r="CQ62" i="2" s="1"/>
  <c r="BB9" i="2"/>
  <c r="BF9" i="2" s="1"/>
  <c r="DA9" i="2"/>
  <c r="CW9" i="2" s="1"/>
  <c r="CV9" i="2" s="1"/>
  <c r="G9" i="2" s="1"/>
  <c r="G9" i="3" s="1"/>
  <c r="CR62" i="2"/>
  <c r="AV62" i="3" s="1"/>
  <c r="BB62" i="3" s="1"/>
  <c r="BZ12" i="2"/>
  <c r="BZ62" i="2" s="1"/>
  <c r="CI10" i="2"/>
  <c r="CC10" i="2"/>
  <c r="CD10" i="2" s="1"/>
  <c r="CG10" i="2" s="1"/>
  <c r="BI10" i="2"/>
  <c r="CC9" i="2"/>
  <c r="CI9" i="2"/>
  <c r="R9" i="2"/>
  <c r="R12" i="2" s="1"/>
  <c r="DE11" i="2" l="1"/>
  <c r="H11" i="3"/>
  <c r="M11" i="3" s="1"/>
  <c r="H11" i="4" s="1"/>
  <c r="F11" i="4"/>
  <c r="H9" i="3"/>
  <c r="M9" i="3" s="1"/>
  <c r="F9" i="4"/>
  <c r="BD10" i="3"/>
  <c r="CV10" i="2"/>
  <c r="G10" i="2" s="1"/>
  <c r="G10" i="3" s="1"/>
  <c r="H10" i="3" s="1"/>
  <c r="M10" i="3" s="1"/>
  <c r="H10" i="4" s="1"/>
  <c r="DG10" i="2"/>
  <c r="BK11" i="3"/>
  <c r="D11" i="3" s="1"/>
  <c r="D11" i="4" s="1"/>
  <c r="D11" i="2"/>
  <c r="CF11" i="2"/>
  <c r="CJ11" i="2" s="1"/>
  <c r="CK11" i="2" s="1"/>
  <c r="CN11" i="2" s="1"/>
  <c r="Y12" i="3"/>
  <c r="W62" i="3"/>
  <c r="Y62" i="3" s="1"/>
  <c r="BC12" i="2"/>
  <c r="AZ62" i="2"/>
  <c r="BC62" i="2" s="1"/>
  <c r="CA12" i="2"/>
  <c r="BX62" i="2"/>
  <c r="CA62" i="2" s="1"/>
  <c r="CW12" i="2"/>
  <c r="DM10" i="2"/>
  <c r="DV10" i="2"/>
  <c r="BR11" i="3"/>
  <c r="DC10" i="2"/>
  <c r="DW9" i="2"/>
  <c r="BD9" i="3"/>
  <c r="BR10" i="3"/>
  <c r="DE10" i="2"/>
  <c r="DN10" i="2" s="1"/>
  <c r="DF10" i="2"/>
  <c r="S62" i="2"/>
  <c r="S12" i="2"/>
  <c r="CI12" i="2"/>
  <c r="CI62" i="2" s="1"/>
  <c r="BB12" i="2"/>
  <c r="BB62" i="2" s="1"/>
  <c r="AU12" i="3"/>
  <c r="AU62" i="3" s="1"/>
  <c r="DA12" i="2"/>
  <c r="DV9" i="2"/>
  <c r="DG9" i="2"/>
  <c r="DG12" i="2" s="1"/>
  <c r="DG62" i="2" s="1"/>
  <c r="DC9" i="2"/>
  <c r="DF9" i="2" s="1"/>
  <c r="BL9" i="3"/>
  <c r="DM9" i="2"/>
  <c r="DM12" i="2" s="1"/>
  <c r="DM62" i="2" s="1"/>
  <c r="R62" i="2"/>
  <c r="BG9" i="2"/>
  <c r="BF12" i="2"/>
  <c r="BF62" i="2" s="1"/>
  <c r="CD9" i="2"/>
  <c r="CC12" i="2"/>
  <c r="CC62" i="2" s="1"/>
  <c r="U9" i="2"/>
  <c r="AA9" i="2"/>
  <c r="AA12" i="2" s="1"/>
  <c r="AA62" i="2" s="1"/>
  <c r="CM11" i="2"/>
  <c r="CF10" i="2"/>
  <c r="DH11" i="2" l="1"/>
  <c r="DI11" i="2" s="1"/>
  <c r="DN11" i="2"/>
  <c r="CW62" i="2"/>
  <c r="CV62" i="2" s="1"/>
  <c r="G62" i="2" s="1"/>
  <c r="G62" i="3" s="1"/>
  <c r="CV12" i="2"/>
  <c r="G12" i="2" s="1"/>
  <c r="G12" i="3" s="1"/>
  <c r="F12" i="4" s="1"/>
  <c r="BK10" i="3"/>
  <c r="D10" i="3" s="1"/>
  <c r="D10" i="4" s="1"/>
  <c r="D10" i="2"/>
  <c r="BK9" i="3"/>
  <c r="D9" i="3" s="1"/>
  <c r="D9" i="4" s="1"/>
  <c r="D9" i="2"/>
  <c r="BR9" i="3"/>
  <c r="CD12" i="2"/>
  <c r="CG9" i="2"/>
  <c r="DH10" i="2"/>
  <c r="DI10" i="2" s="1"/>
  <c r="DL10" i="2" s="1"/>
  <c r="DA62" i="2"/>
  <c r="BD12" i="3"/>
  <c r="BD62" i="3" s="1"/>
  <c r="CJ10" i="2"/>
  <c r="CK10" i="2" s="1"/>
  <c r="CN10" i="2" s="1"/>
  <c r="CF9" i="2"/>
  <c r="CF12" i="2" s="1"/>
  <c r="CF62" i="2" s="1"/>
  <c r="BI9" i="2"/>
  <c r="BI12" i="2" s="1"/>
  <c r="BI62" i="2" s="1"/>
  <c r="BJ9" i="2"/>
  <c r="DW12" i="2"/>
  <c r="BL12" i="3" s="1"/>
  <c r="DV12" i="2"/>
  <c r="DE9" i="2"/>
  <c r="DC12" i="2"/>
  <c r="V9" i="2"/>
  <c r="X9" i="2" s="1"/>
  <c r="U12" i="2"/>
  <c r="U62" i="2" s="1"/>
  <c r="BG12" i="2"/>
  <c r="DK10" i="2"/>
  <c r="DO10" i="2" s="1"/>
  <c r="DP10" i="2" s="1"/>
  <c r="DS10" i="2" s="1"/>
  <c r="R9" i="3"/>
  <c r="DL11" i="2" l="1"/>
  <c r="DK11" i="2"/>
  <c r="DO11" i="2" s="1"/>
  <c r="DP11" i="2" s="1"/>
  <c r="CM10" i="2"/>
  <c r="CJ9" i="2"/>
  <c r="CJ12" i="2" s="1"/>
  <c r="CJ62" i="2" s="1"/>
  <c r="CG12" i="2"/>
  <c r="CD62" i="2"/>
  <c r="CG62" i="2" s="1"/>
  <c r="BJ12" i="2"/>
  <c r="BG62" i="2"/>
  <c r="BJ62" i="2" s="1"/>
  <c r="BN62" i="2" s="1"/>
  <c r="AG62" i="3" s="1"/>
  <c r="DF12" i="2"/>
  <c r="DC62" i="2"/>
  <c r="DF62" i="2" s="1"/>
  <c r="DV62" i="2"/>
  <c r="D12" i="2"/>
  <c r="D62" i="2" s="1"/>
  <c r="BR12" i="3"/>
  <c r="DW62" i="2"/>
  <c r="BL62" i="3" s="1"/>
  <c r="V12" i="2"/>
  <c r="V62" i="2" s="1"/>
  <c r="Y9" i="2"/>
  <c r="BK12" i="3"/>
  <c r="DE12" i="2"/>
  <c r="DE62" i="2" s="1"/>
  <c r="DH9" i="2"/>
  <c r="DN9" i="2"/>
  <c r="DN12" i="2" s="1"/>
  <c r="DN62" i="2" s="1"/>
  <c r="CK9" i="2"/>
  <c r="CN9" i="2" s="1"/>
  <c r="AB9" i="2"/>
  <c r="X12" i="2"/>
  <c r="X62" i="2" s="1"/>
  <c r="DR10" i="2"/>
  <c r="AC9" i="3"/>
  <c r="AE9" i="3"/>
  <c r="AK12" i="3" s="1"/>
  <c r="AK62" i="3" s="1"/>
  <c r="DS11" i="2" l="1"/>
  <c r="DR11" i="2"/>
  <c r="D12" i="3"/>
  <c r="BK62" i="3"/>
  <c r="BR62" i="3"/>
  <c r="AM62" i="3"/>
  <c r="AM12" i="3"/>
  <c r="Y62" i="2"/>
  <c r="Y12" i="2"/>
  <c r="DI9" i="2"/>
  <c r="DL9" i="2" s="1"/>
  <c r="DH12" i="2"/>
  <c r="DH62" i="2" s="1"/>
  <c r="AC9" i="2"/>
  <c r="AB12" i="2"/>
  <c r="AB62" i="2" s="1"/>
  <c r="CK12" i="2"/>
  <c r="CM9" i="2"/>
  <c r="CM12" i="2" s="1"/>
  <c r="CM62" i="2" s="1"/>
  <c r="AE9" i="2"/>
  <c r="AE12" i="2" s="1"/>
  <c r="AE62" i="2" s="1"/>
  <c r="AF9" i="3"/>
  <c r="AG9" i="3"/>
  <c r="AM9" i="3" s="1"/>
  <c r="CN12" i="2" l="1"/>
  <c r="CK62" i="2"/>
  <c r="CN62" i="2" s="1"/>
  <c r="D12" i="4"/>
  <c r="AC12" i="2"/>
  <c r="AF9" i="2"/>
  <c r="DI12" i="2"/>
  <c r="DK9" i="2"/>
  <c r="AF12" i="2" l="1"/>
  <c r="AC62" i="2"/>
  <c r="AF62" i="2" s="1"/>
  <c r="DL12" i="2"/>
  <c r="DI62" i="2"/>
  <c r="DL62" i="2" s="1"/>
  <c r="DK12" i="2"/>
  <c r="DK62" i="2" s="1"/>
  <c r="DO9" i="2"/>
  <c r="J9" i="3"/>
  <c r="H9" i="4" s="1"/>
  <c r="H14" i="4" s="1"/>
  <c r="B47" i="6" s="1"/>
  <c r="K62" i="2" l="1"/>
  <c r="E62" i="2" s="1"/>
  <c r="E12" i="3"/>
  <c r="DP9" i="2"/>
  <c r="DS9" i="2" s="1"/>
  <c r="DO12" i="2"/>
  <c r="DO62" i="2" s="1"/>
  <c r="J12" i="3"/>
  <c r="J62" i="3" s="1"/>
  <c r="E9" i="4"/>
  <c r="H12" i="3" l="1"/>
  <c r="M12" i="3" s="1"/>
  <c r="H62" i="3"/>
  <c r="M62" i="3" s="1"/>
  <c r="DR9" i="2"/>
  <c r="DR12" i="2" s="1"/>
  <c r="DR62" i="2" s="1"/>
  <c r="DP12" i="2"/>
  <c r="E12" i="4"/>
  <c r="DS12" i="2" l="1"/>
  <c r="DP62" i="2"/>
  <c r="DS62" i="2" s="1"/>
  <c r="H12" i="4"/>
  <c r="B42" i="6" s="1"/>
</calcChain>
</file>

<file path=xl/sharedStrings.xml><?xml version="1.0" encoding="utf-8"?>
<sst xmlns="http://schemas.openxmlformats.org/spreadsheetml/2006/main" count="549" uniqueCount="174">
  <si>
    <t>Q1 
TARGET</t>
  </si>
  <si>
    <t>4.2.1  LEARNER SHIPS WORKERS ENTERED</t>
  </si>
  <si>
    <t>4.2.1  BURSARIES WORKERS ENTERED</t>
  </si>
  <si>
    <t>4.2.1 SKILLS PROGRAMMES WORKERS ENTERED</t>
  </si>
  <si>
    <t>4.2.1 TOTAL WORKERS ENTERED</t>
  </si>
  <si>
    <t>4.2.1  BURSARIES WORKERS CERTIFICATED</t>
  </si>
  <si>
    <t>4.2.1 SKILLS PROGRAMMES WORKERS CERTIFICATED</t>
  </si>
  <si>
    <t>4.2.1 TOTAL WORKERS CERTIFICATED</t>
  </si>
  <si>
    <t>4.2.1 BURSARY UNEMPLOYED ENTERED</t>
  </si>
  <si>
    <t>4.2.1 INTERNSHIPS UNEMPLOYED ENTERED</t>
  </si>
  <si>
    <t>4.2.1 SKILLS PROGRAMMES UNEMPLOYED ENTERED</t>
  </si>
  <si>
    <t>4.2.1  TOTAL UNEMPLOYED ENTERED</t>
  </si>
  <si>
    <t>4.2.1 BURSARY UNEMPLOYED CERTIFICATED</t>
  </si>
  <si>
    <t>4.2.1 INTERNSHIPS UNEMPLOYED CERTIFICATED</t>
  </si>
  <si>
    <t>4.2.1 SKILLS PROGRAMMES UNEMPLOYED CERTIFICATED</t>
  </si>
  <si>
    <t>4.2.1  TOTAL UNEMPLOYED CERTIFICATED</t>
  </si>
  <si>
    <t>4.2.2  TOTAL ARTISAN WORKERS ENTERED</t>
  </si>
  <si>
    <t>4.2.2 TOTAL ARTISAN WORKERS CERTIFICATED</t>
  </si>
  <si>
    <t>4.2.2  TOTAL ARTISAN UNEMPLOYED ENTERED</t>
  </si>
  <si>
    <t>4.2.2 ARTISANS  UNEMPLOYED CERTIFICATED</t>
  </si>
  <si>
    <t>4.2.3  WORKPLACE EXPERIENCE</t>
  </si>
  <si>
    <t>4.3.2 FET COLLEGE PARTNERSHIPS</t>
  </si>
  <si>
    <t>4.4. AET PROGRAMMES ENTERED</t>
  </si>
  <si>
    <t>4.4. AET PROGRAMMES CERTIFICATED</t>
  </si>
  <si>
    <t>4.6.1  CO-OPERATIVES</t>
  </si>
  <si>
    <t>4.6.2  SMALL BUSINESS SUPPORT</t>
  </si>
  <si>
    <t>NGO</t>
  </si>
  <si>
    <t>CBC</t>
  </si>
  <si>
    <t>CBO</t>
  </si>
  <si>
    <t>NLPE</t>
  </si>
  <si>
    <t>4.6.3  NGO, CBO,NLPE</t>
  </si>
  <si>
    <t>4.8 CAREER GUIDANCE</t>
  </si>
  <si>
    <t>APRIL ACTUAL</t>
  </si>
  <si>
    <t>Q1
ACTUAL</t>
  </si>
  <si>
    <t>JUNE
TARGET</t>
  </si>
  <si>
    <t>TOTAL VARIANCE
FOR Q1</t>
  </si>
  <si>
    <t>MAY 
TARGET</t>
  </si>
  <si>
    <t>CARRIE 2 OVER</t>
  </si>
  <si>
    <t>CARRIE 3 OVER</t>
  </si>
  <si>
    <t>APRIL TARGET</t>
  </si>
  <si>
    <t>MAY 
ACTUAL</t>
  </si>
  <si>
    <t>CARRIE 1 OVER</t>
  </si>
  <si>
    <t>JUNE
ACTUAL</t>
  </si>
  <si>
    <t>VARIANCE</t>
  </si>
  <si>
    <t>GOVERNANCE 
INTERVENTION BELOW 60%</t>
  </si>
  <si>
    <t>GOVERNANCE 
INTERVENTION BELOW 80%</t>
  </si>
  <si>
    <t>4.2.1  LEARNER SHIPS WORKERS CERTIFICATED</t>
  </si>
  <si>
    <t>4.2.1  LEARNER SHIPS UNEMPLOYED ENTERED</t>
  </si>
  <si>
    <t>4.2.1  LEARNER SHIPS UNEMPLOYED CERTIFICATED</t>
  </si>
  <si>
    <t>GOVERNANCE 
INTERVENTION BELOW 20%</t>
  </si>
  <si>
    <t>GOVERNANCE 
INTERVENTION BELOW 40%</t>
  </si>
  <si>
    <t>TOTALS</t>
  </si>
  <si>
    <t>Q4
ACTUAL</t>
  </si>
  <si>
    <t>TOTAL VARIANCE
FOR Q4</t>
  </si>
  <si>
    <t>TOTAL VARIANCE
FOR Q3</t>
  </si>
  <si>
    <t>Q3
ACTUAL</t>
  </si>
  <si>
    <t>TOTAL VARIANCE
FOR Q2</t>
  </si>
  <si>
    <t xml:space="preserve"> SET Q2
TARGET</t>
  </si>
  <si>
    <t>SET  Q3
TARGET</t>
  </si>
  <si>
    <t>SET  Q4
TARGET</t>
  </si>
  <si>
    <t>CARRIE OVER 3 FROM Q1</t>
  </si>
  <si>
    <t>CARRIE OVER 3 FROM Q2</t>
  </si>
  <si>
    <t>UPDATED
Q2
TARGET</t>
  </si>
  <si>
    <t>UPDATED
Q3
TARGET</t>
  </si>
  <si>
    <t>CARRIE OVER 3 FROM Q3</t>
  </si>
  <si>
    <t>YTD
ACTUAL</t>
  </si>
  <si>
    <t>JULY
 TARGET</t>
  </si>
  <si>
    <t>JULY
 ACTUAL</t>
  </si>
  <si>
    <t>SEPTEMBER
TARGET</t>
  </si>
  <si>
    <t>SEPTEMBER
ACTUAL</t>
  </si>
  <si>
    <t>OCTOBER TARGET</t>
  </si>
  <si>
    <t>OCTOBER ACTUAL</t>
  </si>
  <si>
    <t>NOVEMBER
TARGET</t>
  </si>
  <si>
    <t>NOVEMBER
ACTUAL</t>
  </si>
  <si>
    <t>DECEMBER
TARGET</t>
  </si>
  <si>
    <t>DECEMBER
ACTUAL</t>
  </si>
  <si>
    <t>JANUARY TARGET</t>
  </si>
  <si>
    <t>JANUARY ACTUAL</t>
  </si>
  <si>
    <t>FEBRUARY
TARGET</t>
  </si>
  <si>
    <t>FEBRUARY
ACTUAL</t>
  </si>
  <si>
    <t>MARCH
TARGET</t>
  </si>
  <si>
    <t>MARCH
ACTUAL</t>
  </si>
  <si>
    <t xml:space="preserve">Q1 </t>
  </si>
  <si>
    <t>Q2</t>
  </si>
  <si>
    <t>Q3</t>
  </si>
  <si>
    <t>Q4</t>
  </si>
  <si>
    <t>UPDATED
Q4
TARGET</t>
  </si>
  <si>
    <t>Q1</t>
  </si>
  <si>
    <t>PROGRAM TOTAL</t>
  </si>
  <si>
    <t>ON Q TARGET</t>
  </si>
  <si>
    <t>ANNUAL
TARGET</t>
  </si>
  <si>
    <t>AUGUST
TARGET</t>
  </si>
  <si>
    <t>AUGUST
ACTUAL</t>
  </si>
  <si>
    <t>YTD
PERFORMANCE</t>
  </si>
  <si>
    <t>YTD VARIANCE</t>
  </si>
  <si>
    <r>
      <rPr>
        <sz val="14"/>
        <color theme="0"/>
        <rFont val="Calibri"/>
        <family val="2"/>
        <scheme val="minor"/>
      </rPr>
      <t xml:space="preserve">KZN REGION PERFORMANCE
</t>
    </r>
    <r>
      <rPr>
        <sz val="10"/>
        <color theme="0"/>
        <rFont val="Calibri"/>
        <family val="2"/>
        <scheme val="minor"/>
      </rPr>
      <t>Q -PROGRESS DASHBOARD</t>
    </r>
  </si>
  <si>
    <r>
      <rPr>
        <sz val="14"/>
        <color theme="0"/>
        <rFont val="Calibri"/>
        <family val="2"/>
        <scheme val="minor"/>
      </rPr>
      <t>KZN REGION PERFORMANCE</t>
    </r>
    <r>
      <rPr>
        <sz val="11"/>
        <color theme="0"/>
        <rFont val="Calibri"/>
        <family val="2"/>
        <scheme val="minor"/>
      </rPr>
      <t xml:space="preserve">
</t>
    </r>
    <r>
      <rPr>
        <sz val="10"/>
        <color theme="0"/>
        <rFont val="Calibri"/>
        <family val="2"/>
        <scheme val="minor"/>
      </rPr>
      <t>MONTHLY -PROGRESS DASHBOARD</t>
    </r>
  </si>
  <si>
    <r>
      <rPr>
        <sz val="14"/>
        <color theme="0"/>
        <rFont val="Calibri"/>
        <family val="2"/>
        <scheme val="minor"/>
      </rPr>
      <t xml:space="preserve">KZN REGION PERFORMANCE
</t>
    </r>
    <r>
      <rPr>
        <sz val="10"/>
        <color theme="0"/>
        <rFont val="Calibri"/>
        <family val="2"/>
        <scheme val="minor"/>
      </rPr>
      <t>OVERVIEW -PROGRESS DASHBOARD</t>
    </r>
  </si>
  <si>
    <t>GOVERNANCE 
INTERVENTION ACTUAL</t>
  </si>
  <si>
    <t>REGION Q2
ACTUAL</t>
  </si>
  <si>
    <t>KZN REGION YTD PERFORMANCE</t>
  </si>
  <si>
    <t>REGION Q1
ACTUAL</t>
  </si>
  <si>
    <t>REGION Q3
ACTUAL</t>
  </si>
  <si>
    <t>UPDATED Q ACTUAL</t>
  </si>
  <si>
    <t>UPDATED Q  %</t>
  </si>
  <si>
    <t>REGION YTD
ACTUAL</t>
  </si>
  <si>
    <t>GOVERNANCE
INTERVENTION
YTD</t>
  </si>
  <si>
    <t>REGION YTD
PERFORMANCE</t>
  </si>
  <si>
    <t>BACKLOG AS PER TARGET</t>
  </si>
  <si>
    <t>Gauge</t>
  </si>
  <si>
    <t>Start</t>
  </si>
  <si>
    <t>Red</t>
  </si>
  <si>
    <t>Yellow</t>
  </si>
  <si>
    <t>Green</t>
  </si>
  <si>
    <t>Blank</t>
  </si>
  <si>
    <t>PIPELINE</t>
  </si>
  <si>
    <t>gage 6</t>
  </si>
  <si>
    <t>gage 7</t>
  </si>
  <si>
    <t>gage 8</t>
  </si>
  <si>
    <t>gage 9</t>
  </si>
  <si>
    <t>gage 10</t>
  </si>
  <si>
    <t>Actual</t>
  </si>
  <si>
    <t>GV</t>
  </si>
  <si>
    <t>GV+</t>
  </si>
  <si>
    <t>End</t>
  </si>
  <si>
    <t>sum</t>
  </si>
  <si>
    <t>4.2.1 TOTAL WORKERS ENTERED 1</t>
  </si>
  <si>
    <t>4.2.1 TOTAL WORKERS CERTIFICATED 2</t>
  </si>
  <si>
    <t>4.2.1  TOTAL UNEMPLOYED ENTERED 3</t>
  </si>
  <si>
    <t>4.2.1  TOTAL UNEMPLOYED CERTIFICATED 4</t>
  </si>
  <si>
    <t>4.2.3  WORKPLACE EXPERIENCE 6</t>
  </si>
  <si>
    <t>4.3.2 FET COLLEGE PARTNERSHIPS 7</t>
  </si>
  <si>
    <t>4.4. AET PROGRAMMES ENTERED 8</t>
  </si>
  <si>
    <t>4.4. AET PROGRAMMES CERTIFICATED 9</t>
  </si>
  <si>
    <t>4.6.1  CO-OPERATIVES 10</t>
  </si>
  <si>
    <t>gage 11</t>
  </si>
  <si>
    <t>gage 12</t>
  </si>
  <si>
    <t>gage 13</t>
  </si>
  <si>
    <t>4.6.2  SMALL BUSINESS SUPPORT 11</t>
  </si>
  <si>
    <t>4.6.3  NGO, CBO,NLPE 12</t>
  </si>
  <si>
    <t>4.8 CAREER GUIDANCE 13</t>
  </si>
  <si>
    <t>gage 1</t>
  </si>
  <si>
    <t>gage 2</t>
  </si>
  <si>
    <t>gage 3</t>
  </si>
  <si>
    <t>gage 4</t>
  </si>
  <si>
    <t>min</t>
  </si>
  <si>
    <t>4.2.1  TOTAL  ARTISANS ENTERED</t>
  </si>
  <si>
    <t>4.2.1  TOTAL  ARTISANS CERTIFICATED</t>
  </si>
  <si>
    <t>4.2.1  TOTAL  ARTISANS  ENTERED</t>
  </si>
  <si>
    <t xml:space="preserve"> 4.2.1  TOTAL  ARTISANS ENTERED 5</t>
  </si>
  <si>
    <t>gage 5</t>
  </si>
  <si>
    <t xml:space="preserve"> 4.2.1  TOTAL  ARTISANS CERTIFICATION 14</t>
  </si>
  <si>
    <t>gage 14</t>
  </si>
  <si>
    <t>GAGE LEGEND</t>
  </si>
  <si>
    <t>0 - 75%</t>
  </si>
  <si>
    <t>76 - 99%</t>
  </si>
  <si>
    <t>100% +</t>
  </si>
  <si>
    <t>% RAGE</t>
  </si>
  <si>
    <t xml:space="preserve">GAGE </t>
  </si>
  <si>
    <t>INDICATOR</t>
  </si>
  <si>
    <t>BLACK IND.</t>
  </si>
  <si>
    <t>WHITE IND.</t>
  </si>
  <si>
    <t>ACTIVE GAGES</t>
  </si>
  <si>
    <t>ACTIVE</t>
  </si>
  <si>
    <t>NOT ACTIVE</t>
  </si>
  <si>
    <t>SINGEL IND.</t>
  </si>
  <si>
    <t>LOWEST PROGRAME IN SECTION.</t>
  </si>
  <si>
    <t>TOTAL PROGRAME PREFORMANCE.</t>
  </si>
  <si>
    <t>SINGEL PROGRAME TO THE GAGE</t>
  </si>
  <si>
    <t>YTD
BACKLOG</t>
  </si>
  <si>
    <t>YTD 
ACTUAL</t>
  </si>
  <si>
    <t>PREFORMANCE UPDATED Q  %</t>
  </si>
  <si>
    <t>ANNUAL  VARIANCE</t>
  </si>
  <si>
    <t>KZN - REGION KPI PERFORMANCE  DASHBOARD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</si>
</sst>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3"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b/>
      <sz val="8"/>
      <color theme="0"/>
      <name val="Calibri"/>
      <family val="2"/>
      <scheme val="minor"/>
    </font>
    <font>
      <sz val="8"/>
      <color theme="0"/>
      <name val="Calibri"/>
      <family val="2"/>
      <scheme val="minor"/>
    </font>
    <font>
      <sz val="18"/>
      <color theme="0"/>
      <name val="Calibri"/>
      <family val="2"/>
      <scheme val="minor"/>
    </font>
    <font>
      <b/>
      <sz val="10"/>
      <color theme="1"/>
      <name val="Calibri"/>
      <family val="2"/>
      <scheme val="minor"/>
    </font>
    <font>
      <sz val="10"/>
      <color theme="0"/>
      <name val="Calibri"/>
      <family val="2"/>
      <scheme val="minor"/>
    </font>
    <font>
      <sz val="10"/>
      <name val="Calibri"/>
      <family val="2"/>
      <scheme val="minor"/>
    </font>
    <font>
      <sz val="11"/>
      <color theme="0"/>
      <name val="Calibri"/>
      <family val="2"/>
      <scheme val="minor"/>
    </font>
    <font>
      <sz val="8"/>
      <name val="Calibri"/>
      <family val="2"/>
      <scheme val="minor"/>
    </font>
    <font>
      <sz val="11"/>
      <name val="Calibri"/>
      <family val="2"/>
      <scheme val="minor"/>
    </font>
    <font>
      <sz val="14"/>
      <color theme="0"/>
      <name val="Calibri"/>
      <family val="2"/>
      <scheme val="minor"/>
    </font>
    <font>
      <b/>
      <sz val="8"/>
      <name val="Calibri"/>
      <family val="2"/>
      <scheme val="minor"/>
    </font>
    <font>
      <b/>
      <sz val="11"/>
      <color theme="0"/>
      <name val="Calibri"/>
      <family val="2"/>
      <scheme val="minor"/>
    </font>
    <font>
      <sz val="11"/>
      <color theme="1"/>
      <name val="Calibri"/>
      <family val="2"/>
      <scheme val="minor"/>
    </font>
    <font>
      <u/>
      <sz val="10"/>
      <color indexed="12"/>
      <name val="Arial"/>
      <family val="2"/>
    </font>
    <font>
      <sz val="10"/>
      <name val="Arial"/>
      <family val="2"/>
    </font>
    <font>
      <sz val="12"/>
      <color theme="0"/>
      <name val="Arial"/>
      <family val="2"/>
    </font>
    <font>
      <sz val="10"/>
      <color theme="0"/>
      <name val="Arial"/>
      <family val="2"/>
    </font>
    <font>
      <b/>
      <sz val="10"/>
      <name val="Arial"/>
      <family val="2"/>
    </font>
    <font>
      <sz val="11"/>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1"/>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1" tint="0.14999847407452621"/>
        <bgColor indexed="64"/>
      </patternFill>
    </fill>
    <fill>
      <patternFill patternType="solid">
        <fgColor rgb="FFFF0000"/>
        <bgColor indexed="64"/>
      </patternFill>
    </fill>
    <fill>
      <patternFill patternType="solid">
        <fgColor indexed="9"/>
        <bgColor indexed="64"/>
      </patternFill>
    </fill>
    <fill>
      <patternFill patternType="solid">
        <fgColor rgb="FFFFFF00"/>
        <bgColor indexed="64"/>
      </patternFill>
    </fill>
    <fill>
      <patternFill patternType="solid">
        <fgColor rgb="FF00B050"/>
        <bgColor indexed="64"/>
      </patternFill>
    </fill>
    <fill>
      <patternFill patternType="solid">
        <fgColor rgb="FF7030A0"/>
        <bgColor indexed="64"/>
      </patternFill>
    </fill>
    <fill>
      <patternFill patternType="solid">
        <fgColor rgb="FF60497A"/>
        <bgColor indexed="64"/>
      </patternFill>
    </fill>
    <fill>
      <patternFill patternType="solid">
        <fgColor theme="3"/>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indexed="64"/>
      </top>
      <bottom/>
      <diagonal/>
    </border>
    <border>
      <left/>
      <right style="thin">
        <color theme="0"/>
      </right>
      <top style="thin">
        <color indexed="64"/>
      </top>
      <bottom/>
      <diagonal/>
    </border>
  </borders>
  <cellStyleXfs count="5">
    <xf numFmtId="0" fontId="0" fillId="0" borderId="0"/>
    <xf numFmtId="164" fontId="16" fillId="0" borderId="0"/>
    <xf numFmtId="0" fontId="17" fillId="0" borderId="0" applyNumberFormat="0" applyFill="0" applyBorder="0" applyAlignment="0" applyProtection="0">
      <alignment vertical="top"/>
      <protection locked="0"/>
    </xf>
    <xf numFmtId="164" fontId="16" fillId="0" borderId="0"/>
    <xf numFmtId="0" fontId="18" fillId="0" borderId="0"/>
  </cellStyleXfs>
  <cellXfs count="291">
    <xf numFmtId="0" fontId="0" fillId="0" borderId="0" xfId="0"/>
    <xf numFmtId="0" fontId="0" fillId="0" borderId="0" xfId="0"/>
    <xf numFmtId="0" fontId="2" fillId="0" borderId="11" xfId="0" applyFont="1" applyBorder="1" applyAlignment="1">
      <alignment horizontal="left" vertical="center"/>
    </xf>
    <xf numFmtId="0" fontId="2" fillId="2" borderId="11" xfId="0" applyFont="1" applyFill="1" applyBorder="1" applyAlignment="1">
      <alignment horizontal="left" vertical="center"/>
    </xf>
    <xf numFmtId="0" fontId="0" fillId="2" borderId="0" xfId="0" applyFill="1"/>
    <xf numFmtId="0" fontId="2" fillId="0" borderId="4" xfId="0" applyFont="1" applyBorder="1" applyAlignment="1">
      <alignment horizontal="left" vertical="center"/>
    </xf>
    <xf numFmtId="1" fontId="3" fillId="2" borderId="10" xfId="0" applyNumberFormat="1" applyFont="1" applyFill="1" applyBorder="1" applyAlignment="1">
      <alignment horizontal="center" vertical="center"/>
    </xf>
    <xf numFmtId="9" fontId="3" fillId="2" borderId="10" xfId="0" applyNumberFormat="1" applyFont="1" applyFill="1" applyBorder="1" applyAlignment="1">
      <alignment horizontal="center" vertical="center"/>
    </xf>
    <xf numFmtId="0" fontId="3" fillId="2" borderId="5" xfId="0" applyFont="1" applyFill="1" applyBorder="1" applyAlignment="1">
      <alignment horizontal="center" vertical="center"/>
    </xf>
    <xf numFmtId="9" fontId="3" fillId="2" borderId="7" xfId="0" applyNumberFormat="1" applyFont="1" applyFill="1" applyBorder="1" applyAlignment="1">
      <alignment horizontal="center" vertical="center"/>
    </xf>
    <xf numFmtId="0" fontId="3" fillId="2" borderId="7" xfId="0" applyFont="1" applyFill="1" applyBorder="1" applyAlignment="1">
      <alignment horizontal="center" vertical="center"/>
    </xf>
    <xf numFmtId="1" fontId="3" fillId="2" borderId="7" xfId="0" applyNumberFormat="1" applyFont="1" applyFill="1" applyBorder="1" applyAlignment="1">
      <alignment horizontal="center" vertical="center"/>
    </xf>
    <xf numFmtId="0" fontId="5" fillId="4" borderId="7" xfId="0" applyFont="1" applyFill="1" applyBorder="1" applyAlignment="1">
      <alignment horizontal="center" vertical="center" wrapText="1"/>
    </xf>
    <xf numFmtId="1" fontId="3" fillId="0" borderId="7" xfId="0" applyNumberFormat="1" applyFont="1" applyBorder="1" applyAlignment="1">
      <alignment horizontal="center" vertical="center"/>
    </xf>
    <xf numFmtId="0" fontId="0" fillId="5" borderId="0" xfId="0" applyFill="1"/>
    <xf numFmtId="0" fontId="0" fillId="5" borderId="0" xfId="0" applyFill="1" applyAlignment="1">
      <alignment horizontal="center" vertical="center"/>
    </xf>
    <xf numFmtId="0" fontId="0" fillId="5" borderId="14" xfId="0" applyFill="1" applyBorder="1" applyAlignment="1"/>
    <xf numFmtId="0" fontId="0" fillId="5" borderId="0" xfId="0" applyFill="1" applyBorder="1" applyAlignment="1"/>
    <xf numFmtId="0" fontId="0" fillId="5" borderId="5" xfId="0" applyFill="1" applyBorder="1" applyAlignment="1"/>
    <xf numFmtId="0" fontId="8" fillId="5" borderId="15" xfId="0" applyFont="1" applyFill="1" applyBorder="1" applyAlignment="1">
      <alignment vertical="center"/>
    </xf>
    <xf numFmtId="0" fontId="5" fillId="5" borderId="15" xfId="0" applyFont="1" applyFill="1" applyBorder="1" applyAlignment="1">
      <alignment vertical="center"/>
    </xf>
    <xf numFmtId="0" fontId="0" fillId="5" borderId="3" xfId="0" applyFill="1" applyBorder="1" applyAlignment="1"/>
    <xf numFmtId="0" fontId="0" fillId="5" borderId="15" xfId="0" applyFill="1" applyBorder="1" applyAlignment="1">
      <alignment horizontal="center" vertical="center"/>
    </xf>
    <xf numFmtId="9" fontId="3" fillId="5" borderId="0" xfId="0" applyNumberFormat="1" applyFont="1" applyFill="1" applyBorder="1" applyAlignment="1">
      <alignment horizontal="center" vertical="center"/>
    </xf>
    <xf numFmtId="0" fontId="3" fillId="5" borderId="15"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12" xfId="0" applyFont="1" applyFill="1" applyBorder="1" applyAlignment="1">
      <alignment horizontal="center" vertical="center"/>
    </xf>
    <xf numFmtId="0" fontId="5" fillId="5" borderId="8" xfId="0" applyFont="1" applyFill="1" applyBorder="1" applyAlignment="1">
      <alignment horizontal="center" vertical="center" wrapText="1"/>
    </xf>
    <xf numFmtId="0" fontId="3" fillId="5" borderId="9" xfId="0" applyFont="1" applyFill="1" applyBorder="1" applyAlignment="1">
      <alignment horizontal="center" vertical="center"/>
    </xf>
    <xf numFmtId="1" fontId="3" fillId="5" borderId="9" xfId="0" applyNumberFormat="1" applyFont="1" applyFill="1" applyBorder="1" applyAlignment="1">
      <alignment horizontal="center" vertical="center"/>
    </xf>
    <xf numFmtId="0" fontId="3" fillId="5" borderId="0" xfId="0" applyFont="1" applyFill="1" applyBorder="1" applyAlignment="1">
      <alignment horizontal="center" vertical="center"/>
    </xf>
    <xf numFmtId="1" fontId="3" fillId="5" borderId="0" xfId="0" applyNumberFormat="1" applyFont="1" applyFill="1" applyBorder="1" applyAlignment="1">
      <alignment horizontal="center" vertical="center"/>
    </xf>
    <xf numFmtId="0" fontId="0" fillId="5" borderId="0" xfId="0" applyFill="1" applyBorder="1"/>
    <xf numFmtId="0" fontId="4" fillId="5" borderId="11" xfId="0" applyFont="1" applyFill="1" applyBorder="1" applyAlignment="1">
      <alignment horizontal="left" vertical="center"/>
    </xf>
    <xf numFmtId="0" fontId="3" fillId="5" borderId="7" xfId="0" applyFont="1" applyFill="1" applyBorder="1" applyAlignment="1">
      <alignment horizontal="center" vertical="center"/>
    </xf>
    <xf numFmtId="1" fontId="3" fillId="5" borderId="13" xfId="0" applyNumberFormat="1" applyFont="1" applyFill="1" applyBorder="1" applyAlignment="1">
      <alignment horizontal="center" vertical="center"/>
    </xf>
    <xf numFmtId="9" fontId="3" fillId="5" borderId="9" xfId="0" applyNumberFormat="1" applyFont="1" applyFill="1" applyBorder="1" applyAlignment="1">
      <alignment horizontal="center" vertical="center"/>
    </xf>
    <xf numFmtId="9" fontId="3" fillId="5" borderId="10" xfId="0" applyNumberFormat="1" applyFont="1" applyFill="1" applyBorder="1" applyAlignment="1">
      <alignment horizontal="center" vertical="center"/>
    </xf>
    <xf numFmtId="0" fontId="6" fillId="5" borderId="14" xfId="0" applyFont="1" applyFill="1" applyBorder="1" applyAlignment="1">
      <alignment vertical="center" wrapText="1"/>
    </xf>
    <xf numFmtId="0" fontId="6" fillId="5" borderId="0" xfId="0" applyFont="1" applyFill="1" applyBorder="1" applyAlignment="1">
      <alignment vertical="center" wrapText="1"/>
    </xf>
    <xf numFmtId="0" fontId="6" fillId="5" borderId="5" xfId="0" applyFont="1" applyFill="1" applyBorder="1" applyAlignment="1">
      <alignment vertical="center" wrapText="1"/>
    </xf>
    <xf numFmtId="0" fontId="0" fillId="5" borderId="7" xfId="0" applyFill="1" applyBorder="1" applyAlignment="1">
      <alignment horizontal="center"/>
    </xf>
    <xf numFmtId="9" fontId="3" fillId="5" borderId="7" xfId="0" applyNumberFormat="1" applyFont="1" applyFill="1" applyBorder="1" applyAlignment="1">
      <alignment horizontal="center" vertical="center"/>
    </xf>
    <xf numFmtId="0" fontId="0" fillId="5" borderId="7" xfId="0" applyFill="1" applyBorder="1" applyAlignment="1"/>
    <xf numFmtId="0" fontId="1" fillId="5" borderId="7" xfId="0" applyFont="1" applyFill="1" applyBorder="1" applyAlignment="1"/>
    <xf numFmtId="0" fontId="3" fillId="5" borderId="5" xfId="0" applyFont="1" applyFill="1" applyBorder="1" applyAlignment="1">
      <alignment horizontal="center" vertical="center"/>
    </xf>
    <xf numFmtId="0" fontId="8" fillId="5" borderId="5" xfId="0" applyFont="1" applyFill="1" applyBorder="1" applyAlignment="1">
      <alignment vertical="center"/>
    </xf>
    <xf numFmtId="1" fontId="3" fillId="2" borderId="5" xfId="0" applyNumberFormat="1" applyFont="1" applyFill="1" applyBorder="1" applyAlignment="1">
      <alignment horizontal="center" vertical="center"/>
    </xf>
    <xf numFmtId="0" fontId="0" fillId="5" borderId="1" xfId="0" applyFill="1" applyBorder="1" applyAlignment="1"/>
    <xf numFmtId="0" fontId="5" fillId="4"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11" xfId="0" applyFont="1" applyFill="1" applyBorder="1" applyAlignment="1">
      <alignment horizontal="left" vertical="center"/>
    </xf>
    <xf numFmtId="0" fontId="0" fillId="7" borderId="0" xfId="0" applyFill="1"/>
    <xf numFmtId="0" fontId="0" fillId="5" borderId="12" xfId="0" applyFill="1" applyBorder="1" applyAlignment="1"/>
    <xf numFmtId="0" fontId="0" fillId="5" borderId="8" xfId="0" applyFill="1" applyBorder="1" applyAlignment="1"/>
    <xf numFmtId="0" fontId="0" fillId="5" borderId="10" xfId="0" applyFill="1" applyBorder="1" applyAlignment="1"/>
    <xf numFmtId="0" fontId="3" fillId="5" borderId="10" xfId="0" applyFont="1" applyFill="1" applyBorder="1" applyAlignment="1">
      <alignment horizontal="center" vertical="center"/>
    </xf>
    <xf numFmtId="0" fontId="3" fillId="2" borderId="10" xfId="0" applyFont="1" applyFill="1" applyBorder="1" applyAlignment="1">
      <alignment horizontal="center" vertical="center"/>
    </xf>
    <xf numFmtId="0" fontId="0" fillId="7" borderId="11" xfId="0" applyFill="1" applyBorder="1" applyAlignment="1"/>
    <xf numFmtId="0" fontId="0" fillId="7" borderId="13" xfId="0" applyFill="1" applyBorder="1" applyAlignment="1"/>
    <xf numFmtId="0" fontId="0" fillId="7" borderId="12" xfId="0" applyFill="1" applyBorder="1" applyAlignment="1"/>
    <xf numFmtId="0" fontId="12" fillId="5" borderId="0" xfId="0" applyFont="1" applyFill="1"/>
    <xf numFmtId="0" fontId="5" fillId="5" borderId="0" xfId="0" applyFont="1" applyFill="1"/>
    <xf numFmtId="3" fontId="4" fillId="9" borderId="4" xfId="0" applyNumberFormat="1" applyFont="1" applyFill="1" applyBorder="1" applyAlignment="1">
      <alignment horizontal="left" vertical="center"/>
    </xf>
    <xf numFmtId="0" fontId="4" fillId="9" borderId="1" xfId="0" applyFont="1" applyFill="1" applyBorder="1" applyAlignment="1">
      <alignment horizontal="left" vertical="center"/>
    </xf>
    <xf numFmtId="0" fontId="4" fillId="9" borderId="11" xfId="0" applyFont="1" applyFill="1" applyBorder="1" applyAlignment="1">
      <alignment horizontal="left" vertical="center"/>
    </xf>
    <xf numFmtId="0" fontId="4" fillId="9" borderId="7" xfId="0" applyFont="1" applyFill="1" applyBorder="1" applyAlignment="1">
      <alignment horizontal="left" vertical="center"/>
    </xf>
    <xf numFmtId="0" fontId="5" fillId="9" borderId="14"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0" fillId="5" borderId="5" xfId="0" applyFont="1" applyFill="1" applyBorder="1" applyAlignment="1">
      <alignment vertical="center"/>
    </xf>
    <xf numFmtId="0" fontId="14" fillId="2" borderId="11" xfId="0" applyFont="1" applyFill="1" applyBorder="1" applyAlignment="1">
      <alignment horizontal="left" vertical="center"/>
    </xf>
    <xf numFmtId="0" fontId="10" fillId="5" borderId="0" xfId="0" applyFont="1" applyFill="1"/>
    <xf numFmtId="0" fontId="10" fillId="5" borderId="7" xfId="0" applyFont="1" applyFill="1" applyBorder="1" applyAlignment="1"/>
    <xf numFmtId="0" fontId="5" fillId="5" borderId="5" xfId="0" applyFont="1" applyFill="1" applyBorder="1" applyAlignment="1">
      <alignment horizontal="center" vertical="center"/>
    </xf>
    <xf numFmtId="1" fontId="5" fillId="5" borderId="7" xfId="0" applyNumberFormat="1" applyFont="1" applyFill="1" applyBorder="1" applyAlignment="1">
      <alignment horizontal="center" vertical="center"/>
    </xf>
    <xf numFmtId="0" fontId="15" fillId="5" borderId="7" xfId="0" applyFont="1" applyFill="1" applyBorder="1" applyAlignment="1"/>
    <xf numFmtId="0" fontId="5" fillId="5" borderId="0" xfId="0" applyFont="1" applyFill="1" applyAlignment="1">
      <alignment horizontal="center" vertical="center"/>
    </xf>
    <xf numFmtId="9" fontId="3" fillId="2" borderId="8" xfId="0" applyNumberFormat="1" applyFont="1" applyFill="1" applyBorder="1" applyAlignment="1">
      <alignment horizontal="center" vertical="center"/>
    </xf>
    <xf numFmtId="0" fontId="0" fillId="7" borderId="5" xfId="0" applyFill="1" applyBorder="1" applyAlignment="1"/>
    <xf numFmtId="0" fontId="0" fillId="5" borderId="7" xfId="0" applyFill="1" applyBorder="1"/>
    <xf numFmtId="9" fontId="3" fillId="0" borderId="7" xfId="0" applyNumberFormat="1" applyFont="1" applyBorder="1" applyAlignment="1">
      <alignment horizontal="center" vertical="center"/>
    </xf>
    <xf numFmtId="0" fontId="8" fillId="5" borderId="0" xfId="0" applyFont="1" applyFill="1" applyBorder="1" applyAlignment="1">
      <alignment vertical="center"/>
    </xf>
    <xf numFmtId="0" fontId="0" fillId="5" borderId="0" xfId="0" applyFill="1" applyBorder="1" applyAlignment="1">
      <alignment horizontal="center" vertical="center"/>
    </xf>
    <xf numFmtId="9" fontId="3" fillId="5" borderId="13" xfId="0" applyNumberFormat="1" applyFont="1" applyFill="1" applyBorder="1" applyAlignment="1">
      <alignment horizontal="center" vertical="center"/>
    </xf>
    <xf numFmtId="0" fontId="18" fillId="5" borderId="0" xfId="4" applyFill="1"/>
    <xf numFmtId="0" fontId="18" fillId="0" borderId="0" xfId="4"/>
    <xf numFmtId="0" fontId="20" fillId="2" borderId="19" xfId="4" applyFont="1" applyFill="1" applyBorder="1"/>
    <xf numFmtId="0" fontId="20" fillId="2" borderId="0" xfId="4" applyFont="1" applyFill="1" applyBorder="1"/>
    <xf numFmtId="0" fontId="20" fillId="2" borderId="20" xfId="4" applyFont="1" applyFill="1" applyBorder="1"/>
    <xf numFmtId="0" fontId="18" fillId="5" borderId="19" xfId="4" applyFill="1" applyBorder="1"/>
    <xf numFmtId="0" fontId="18" fillId="5" borderId="0" xfId="4" applyFill="1" applyBorder="1"/>
    <xf numFmtId="0" fontId="18" fillId="5" borderId="20" xfId="4" applyFill="1" applyBorder="1"/>
    <xf numFmtId="0" fontId="18" fillId="5" borderId="21" xfId="4" applyFont="1" applyFill="1" applyBorder="1"/>
    <xf numFmtId="0" fontId="18" fillId="5" borderId="22" xfId="4" applyFont="1" applyFill="1" applyBorder="1"/>
    <xf numFmtId="0" fontId="18" fillId="5" borderId="23" xfId="4" applyFont="1" applyFill="1" applyBorder="1"/>
    <xf numFmtId="0" fontId="18" fillId="5" borderId="0" xfId="4" applyFont="1" applyFill="1"/>
    <xf numFmtId="0" fontId="18" fillId="11" borderId="0" xfId="4" applyFont="1" applyFill="1"/>
    <xf numFmtId="0" fontId="18" fillId="5" borderId="19" xfId="4" applyFont="1" applyFill="1" applyBorder="1"/>
    <xf numFmtId="0" fontId="18" fillId="5" borderId="0" xfId="4" applyFont="1" applyFill="1" applyBorder="1"/>
    <xf numFmtId="0" fontId="18" fillId="5" borderId="20" xfId="4" applyFont="1" applyFill="1" applyBorder="1"/>
    <xf numFmtId="0" fontId="18" fillId="5" borderId="24" xfId="4" applyFill="1" applyBorder="1"/>
    <xf numFmtId="0" fontId="18" fillId="5" borderId="14" xfId="4" applyFill="1" applyBorder="1"/>
    <xf numFmtId="0" fontId="18" fillId="5" borderId="25" xfId="4" applyFill="1" applyBorder="1"/>
    <xf numFmtId="1" fontId="8" fillId="5" borderId="5" xfId="0" applyNumberFormat="1" applyFont="1" applyFill="1" applyBorder="1" applyAlignment="1">
      <alignment vertical="center"/>
    </xf>
    <xf numFmtId="0" fontId="5" fillId="9" borderId="0" xfId="0" applyFont="1" applyFill="1" applyBorder="1" applyAlignment="1">
      <alignment horizontal="center" vertical="center"/>
    </xf>
    <xf numFmtId="0" fontId="11" fillId="5" borderId="0" xfId="4" applyFont="1" applyFill="1" applyAlignment="1">
      <alignment horizontal="center" vertical="center"/>
    </xf>
    <xf numFmtId="0" fontId="11" fillId="0" borderId="0" xfId="4" applyFont="1" applyAlignment="1">
      <alignment horizontal="center" vertical="center"/>
    </xf>
    <xf numFmtId="0" fontId="11" fillId="5" borderId="0" xfId="4" applyFont="1" applyFill="1" applyAlignment="1">
      <alignment vertical="center"/>
    </xf>
    <xf numFmtId="0" fontId="11" fillId="11" borderId="0" xfId="4" applyFont="1" applyFill="1" applyAlignment="1">
      <alignment vertical="center"/>
    </xf>
    <xf numFmtId="0" fontId="18" fillId="5" borderId="7" xfId="4" applyFont="1" applyFill="1" applyBorder="1"/>
    <xf numFmtId="0" fontId="18" fillId="5" borderId="16" xfId="4" applyFill="1" applyBorder="1"/>
    <xf numFmtId="0" fontId="18" fillId="5" borderId="17" xfId="4" applyFill="1" applyBorder="1"/>
    <xf numFmtId="0" fontId="18" fillId="5" borderId="18" xfId="4" applyFill="1" applyBorder="1"/>
    <xf numFmtId="0" fontId="20" fillId="5" borderId="0" xfId="4" applyFont="1" applyFill="1" applyBorder="1"/>
    <xf numFmtId="0" fontId="20" fillId="5" borderId="0" xfId="4" applyFont="1" applyFill="1"/>
    <xf numFmtId="9" fontId="0" fillId="5" borderId="7" xfId="0" applyNumberFormat="1" applyFill="1" applyBorder="1" applyAlignment="1"/>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0" fontId="20" fillId="5" borderId="6" xfId="4" applyFont="1" applyFill="1" applyBorder="1"/>
    <xf numFmtId="0" fontId="20" fillId="5" borderId="12" xfId="4" applyFont="1" applyFill="1" applyBorder="1"/>
    <xf numFmtId="1" fontId="18" fillId="5" borderId="7" xfId="4" applyNumberFormat="1" applyFont="1" applyFill="1" applyBorder="1"/>
    <xf numFmtId="0" fontId="12" fillId="5" borderId="7" xfId="0" applyFont="1" applyFill="1" applyBorder="1"/>
    <xf numFmtId="1" fontId="12" fillId="5" borderId="7" xfId="0" applyNumberFormat="1" applyFont="1" applyFill="1" applyBorder="1" applyAlignment="1"/>
    <xf numFmtId="1" fontId="12" fillId="5" borderId="7" xfId="0" applyNumberFormat="1" applyFont="1" applyFill="1" applyBorder="1"/>
    <xf numFmtId="0" fontId="18" fillId="10" borderId="7" xfId="4" applyFill="1" applyBorder="1"/>
    <xf numFmtId="0" fontId="11" fillId="2" borderId="7" xfId="4" quotePrefix="1" applyFont="1" applyFill="1" applyBorder="1" applyAlignment="1">
      <alignment horizontal="center" vertical="center"/>
    </xf>
    <xf numFmtId="0" fontId="18" fillId="15" borderId="7" xfId="4" applyFill="1" applyBorder="1"/>
    <xf numFmtId="0" fontId="18" fillId="12" borderId="7" xfId="4" applyFill="1" applyBorder="1"/>
    <xf numFmtId="0" fontId="18" fillId="3" borderId="7" xfId="4" applyFill="1" applyBorder="1"/>
    <xf numFmtId="0" fontId="18" fillId="13" borderId="7" xfId="4" applyFill="1" applyBorder="1"/>
    <xf numFmtId="0" fontId="18" fillId="5" borderId="7" xfId="4" applyFill="1" applyBorder="1"/>
    <xf numFmtId="0" fontId="11" fillId="2" borderId="7" xfId="4" applyFont="1" applyFill="1" applyBorder="1" applyAlignment="1">
      <alignment horizontal="right" vertical="center"/>
    </xf>
    <xf numFmtId="0" fontId="5" fillId="9" borderId="15" xfId="0" applyFont="1" applyFill="1" applyBorder="1" applyAlignment="1">
      <alignment horizontal="center" vertical="center" wrapText="1"/>
    </xf>
    <xf numFmtId="1" fontId="0" fillId="5" borderId="0" xfId="0" applyNumberFormat="1" applyFill="1"/>
    <xf numFmtId="1" fontId="22" fillId="5" borderId="0" xfId="0" applyNumberFormat="1" applyFont="1" applyFill="1"/>
    <xf numFmtId="0" fontId="10" fillId="5" borderId="12" xfId="0" applyFont="1" applyFill="1" applyBorder="1" applyAlignment="1"/>
    <xf numFmtId="0" fontId="15" fillId="5" borderId="12" xfId="0" applyFont="1" applyFill="1" applyBorder="1" applyAlignment="1"/>
    <xf numFmtId="0" fontId="0" fillId="5" borderId="14" xfId="0" applyFill="1" applyBorder="1"/>
    <xf numFmtId="0" fontId="0" fillId="5" borderId="2" xfId="0" applyFill="1" applyBorder="1"/>
    <xf numFmtId="0" fontId="0" fillId="5" borderId="15" xfId="0" applyFill="1" applyBorder="1"/>
    <xf numFmtId="0" fontId="8" fillId="5" borderId="6" xfId="0" applyFont="1" applyFill="1" applyBorder="1" applyAlignment="1">
      <alignment vertical="center"/>
    </xf>
    <xf numFmtId="0" fontId="10" fillId="5" borderId="3" xfId="0" applyFont="1" applyFill="1" applyBorder="1" applyAlignment="1">
      <alignment vertical="center" wrapText="1"/>
    </xf>
    <xf numFmtId="0" fontId="10" fillId="5" borderId="4" xfId="0" applyFont="1" applyFill="1" applyBorder="1" applyAlignment="1">
      <alignment vertical="center" wrapText="1"/>
    </xf>
    <xf numFmtId="0" fontId="5" fillId="9" borderId="8" xfId="0" applyFont="1" applyFill="1" applyBorder="1" applyAlignment="1">
      <alignment horizontal="center" vertical="center" wrapText="1"/>
    </xf>
    <xf numFmtId="0" fontId="10" fillId="5" borderId="0" xfId="0" applyFont="1" applyFill="1" applyBorder="1"/>
    <xf numFmtId="0" fontId="10" fillId="5" borderId="15" xfId="0" applyFont="1" applyFill="1" applyBorder="1"/>
    <xf numFmtId="0" fontId="0" fillId="5" borderId="3" xfId="0" applyFill="1" applyBorder="1"/>
    <xf numFmtId="0" fontId="12" fillId="5" borderId="3" xfId="0" applyFont="1" applyFill="1" applyBorder="1"/>
    <xf numFmtId="0" fontId="12" fillId="5" borderId="0" xfId="0" applyFont="1" applyFill="1" applyBorder="1"/>
    <xf numFmtId="1" fontId="12" fillId="5" borderId="0" xfId="0" applyNumberFormat="1" applyFont="1" applyFill="1" applyBorder="1"/>
    <xf numFmtId="0" fontId="12" fillId="5" borderId="4" xfId="0" applyFont="1" applyFill="1" applyBorder="1"/>
    <xf numFmtId="0" fontId="12" fillId="5" borderId="5" xfId="0" applyFont="1" applyFill="1" applyBorder="1"/>
    <xf numFmtId="0" fontId="0" fillId="5" borderId="5" xfId="0" applyFill="1" applyBorder="1"/>
    <xf numFmtId="0" fontId="0" fillId="5" borderId="6" xfId="0" applyFill="1" applyBorder="1"/>
    <xf numFmtId="0" fontId="11" fillId="6" borderId="7" xfId="4" applyFont="1" applyFill="1" applyBorder="1" applyAlignment="1">
      <alignment horizontal="center" vertical="center"/>
    </xf>
    <xf numFmtId="0" fontId="11" fillId="2" borderId="7" xfId="4" applyFont="1" applyFill="1" applyBorder="1"/>
    <xf numFmtId="0" fontId="0" fillId="5" borderId="1" xfId="0" applyFill="1" applyBorder="1" applyAlignment="1" applyProtection="1"/>
    <xf numFmtId="0" fontId="0" fillId="5" borderId="14" xfId="0" applyFill="1" applyBorder="1" applyAlignment="1" applyProtection="1"/>
    <xf numFmtId="0" fontId="6" fillId="5" borderId="14" xfId="0" applyFont="1" applyFill="1" applyBorder="1" applyAlignment="1" applyProtection="1">
      <alignment vertical="center" wrapText="1"/>
    </xf>
    <xf numFmtId="0" fontId="0" fillId="5" borderId="0" xfId="0" applyFill="1" applyProtection="1"/>
    <xf numFmtId="0" fontId="0" fillId="0" borderId="0" xfId="0" applyProtection="1"/>
    <xf numFmtId="0" fontId="0" fillId="5" borderId="0" xfId="0" applyFill="1" applyBorder="1" applyAlignment="1" applyProtection="1"/>
    <xf numFmtId="0" fontId="6" fillId="5" borderId="0" xfId="0" applyFont="1" applyFill="1" applyBorder="1" applyAlignment="1" applyProtection="1">
      <alignment vertical="center" wrapText="1"/>
    </xf>
    <xf numFmtId="0" fontId="0" fillId="5" borderId="5" xfId="0" applyFill="1" applyBorder="1" applyAlignment="1" applyProtection="1"/>
    <xf numFmtId="0" fontId="6" fillId="5" borderId="5" xfId="0" applyFont="1" applyFill="1" applyBorder="1" applyAlignment="1" applyProtection="1">
      <alignment vertical="center" wrapText="1"/>
    </xf>
    <xf numFmtId="0" fontId="0" fillId="5" borderId="0" xfId="0" applyFill="1" applyAlignment="1" applyProtection="1">
      <alignment horizontal="center" vertical="center"/>
    </xf>
    <xf numFmtId="0" fontId="8" fillId="5" borderId="5" xfId="0" applyFont="1" applyFill="1" applyBorder="1" applyAlignment="1" applyProtection="1">
      <alignment vertical="center"/>
    </xf>
    <xf numFmtId="0" fontId="8" fillId="5" borderId="0" xfId="0" applyFont="1" applyFill="1" applyBorder="1" applyAlignment="1" applyProtection="1">
      <alignment vertical="center"/>
    </xf>
    <xf numFmtId="0" fontId="8" fillId="5" borderId="15" xfId="0" applyFont="1" applyFill="1" applyBorder="1" applyAlignment="1" applyProtection="1">
      <alignment vertical="center"/>
    </xf>
    <xf numFmtId="0" fontId="5" fillId="5" borderId="15" xfId="0" applyFont="1" applyFill="1" applyBorder="1" applyAlignment="1" applyProtection="1">
      <alignment vertical="center"/>
    </xf>
    <xf numFmtId="0" fontId="0" fillId="7" borderId="0" xfId="0" applyFill="1" applyProtection="1"/>
    <xf numFmtId="0" fontId="9" fillId="2" borderId="0" xfId="0" applyFont="1" applyFill="1" applyBorder="1" applyAlignment="1" applyProtection="1">
      <alignment horizontal="center" vertical="center"/>
    </xf>
    <xf numFmtId="0" fontId="5" fillId="5" borderId="11" xfId="0" applyFont="1" applyFill="1" applyBorder="1" applyAlignment="1" applyProtection="1">
      <alignment horizontal="left" vertical="center"/>
    </xf>
    <xf numFmtId="0" fontId="0" fillId="5" borderId="3" xfId="0" applyFill="1" applyBorder="1" applyAlignment="1" applyProtection="1"/>
    <xf numFmtId="0" fontId="5" fillId="9" borderId="11" xfId="0" applyFont="1" applyFill="1" applyBorder="1" applyAlignment="1" applyProtection="1">
      <alignment horizontal="center" vertical="center" wrapText="1"/>
    </xf>
    <xf numFmtId="0" fontId="5" fillId="9" borderId="14" xfId="0" applyFont="1" applyFill="1" applyBorder="1" applyAlignment="1" applyProtection="1">
      <alignment horizontal="center" vertical="center" wrapText="1"/>
    </xf>
    <xf numFmtId="0" fontId="0" fillId="9" borderId="0" xfId="0" applyFill="1" applyBorder="1" applyAlignment="1" applyProtection="1">
      <alignment horizontal="center" vertical="center"/>
    </xf>
    <xf numFmtId="0" fontId="5" fillId="9" borderId="15" xfId="0" applyFont="1" applyFill="1" applyBorder="1" applyAlignment="1" applyProtection="1">
      <alignment horizontal="center" vertical="center" wrapText="1"/>
    </xf>
    <xf numFmtId="0" fontId="5" fillId="9" borderId="15"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5" fillId="6" borderId="14" xfId="0" applyFont="1" applyFill="1" applyBorder="1" applyAlignment="1" applyProtection="1">
      <alignment horizontal="center" vertical="center" wrapText="1"/>
    </xf>
    <xf numFmtId="0" fontId="0" fillId="5" borderId="15" xfId="0" applyFill="1" applyBorder="1" applyAlignment="1" applyProtection="1">
      <alignment horizontal="center" vertical="center"/>
    </xf>
    <xf numFmtId="0" fontId="5" fillId="5" borderId="8" xfId="0" applyFont="1" applyFill="1" applyBorder="1" applyAlignment="1" applyProtection="1">
      <alignment horizontal="center" vertical="center" wrapText="1"/>
    </xf>
    <xf numFmtId="0" fontId="5" fillId="6" borderId="2" xfId="0" applyFont="1" applyFill="1" applyBorder="1" applyAlignment="1" applyProtection="1">
      <alignment horizontal="center" vertical="center" wrapText="1"/>
    </xf>
    <xf numFmtId="0" fontId="5" fillId="6" borderId="8" xfId="0" applyFont="1" applyFill="1" applyBorder="1" applyAlignment="1" applyProtection="1">
      <alignment horizontal="center" vertical="center" wrapText="1"/>
    </xf>
    <xf numFmtId="0" fontId="5" fillId="7" borderId="8"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0" fillId="5" borderId="0" xfId="0" applyFill="1" applyBorder="1" applyProtection="1"/>
    <xf numFmtId="0" fontId="5" fillId="4" borderId="7" xfId="0" applyFont="1" applyFill="1" applyBorder="1" applyAlignment="1" applyProtection="1">
      <alignment horizontal="center" vertical="center" wrapText="1"/>
    </xf>
    <xf numFmtId="0" fontId="5" fillId="8" borderId="14"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8" borderId="8"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4" fillId="9" borderId="11" xfId="0" applyFont="1" applyFill="1" applyBorder="1" applyAlignment="1" applyProtection="1">
      <alignment horizontal="left" vertical="center"/>
    </xf>
    <xf numFmtId="0" fontId="0" fillId="5" borderId="7" xfId="0" applyFill="1" applyBorder="1" applyAlignment="1" applyProtection="1">
      <alignment horizontal="center"/>
    </xf>
    <xf numFmtId="0" fontId="7" fillId="5" borderId="13" xfId="0" applyFont="1" applyFill="1" applyBorder="1" applyAlignment="1" applyProtection="1">
      <alignment horizontal="center" vertical="center"/>
    </xf>
    <xf numFmtId="9" fontId="3" fillId="5" borderId="13" xfId="0" applyNumberFormat="1" applyFont="1" applyFill="1" applyBorder="1" applyAlignment="1" applyProtection="1">
      <alignment horizontal="center" vertical="center"/>
    </xf>
    <xf numFmtId="9" fontId="3" fillId="5" borderId="7" xfId="0" applyNumberFormat="1"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9" fontId="3" fillId="5" borderId="0" xfId="0" applyNumberFormat="1"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2" fillId="0" borderId="11" xfId="0" applyFont="1" applyBorder="1" applyAlignment="1" applyProtection="1">
      <alignment horizontal="left" vertical="center"/>
    </xf>
    <xf numFmtId="0" fontId="0" fillId="5" borderId="7" xfId="0" applyFill="1" applyBorder="1" applyAlignment="1" applyProtection="1"/>
    <xf numFmtId="0" fontId="3" fillId="2" borderId="5" xfId="0" applyFont="1" applyFill="1" applyBorder="1" applyAlignment="1" applyProtection="1">
      <alignment horizontal="center" vertical="center"/>
    </xf>
    <xf numFmtId="1" fontId="3" fillId="2" borderId="5" xfId="0" applyNumberFormat="1"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5" borderId="7"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1" fontId="3" fillId="2" borderId="6" xfId="0" applyNumberFormat="1" applyFont="1" applyFill="1" applyBorder="1" applyAlignment="1" applyProtection="1">
      <alignment horizontal="center" vertical="center"/>
    </xf>
    <xf numFmtId="1" fontId="3" fillId="2" borderId="7" xfId="0" applyNumberFormat="1" applyFont="1" applyFill="1" applyBorder="1" applyAlignment="1" applyProtection="1">
      <alignment horizontal="center" vertical="center"/>
    </xf>
    <xf numFmtId="9" fontId="3" fillId="2" borderId="7" xfId="0" applyNumberFormat="1" applyFont="1" applyFill="1" applyBorder="1" applyAlignment="1" applyProtection="1">
      <alignment horizontal="center" vertical="center"/>
    </xf>
    <xf numFmtId="1" fontId="3" fillId="0" borderId="7" xfId="0" applyNumberFormat="1" applyFont="1" applyBorder="1" applyAlignment="1" applyProtection="1">
      <alignment horizontal="center" vertical="center"/>
    </xf>
    <xf numFmtId="9" fontId="3" fillId="5" borderId="9" xfId="0" applyNumberFormat="1"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5" borderId="15"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1" fontId="3" fillId="2" borderId="0" xfId="0" applyNumberFormat="1" applyFont="1" applyFill="1" applyBorder="1" applyAlignment="1" applyProtection="1">
      <alignment horizontal="center" vertical="center"/>
    </xf>
    <xf numFmtId="1" fontId="3" fillId="5" borderId="9" xfId="0" applyNumberFormat="1" applyFont="1" applyFill="1" applyBorder="1" applyAlignment="1" applyProtection="1">
      <alignment horizontal="center" vertical="center"/>
    </xf>
    <xf numFmtId="1" fontId="3" fillId="2" borderId="15" xfId="0" applyNumberFormat="1" applyFont="1" applyFill="1" applyBorder="1" applyAlignment="1" applyProtection="1">
      <alignment horizontal="center" vertical="center"/>
    </xf>
    <xf numFmtId="1" fontId="3" fillId="5" borderId="15" xfId="0" applyNumberFormat="1" applyFont="1" applyFill="1" applyBorder="1" applyAlignment="1" applyProtection="1">
      <alignment horizontal="center" vertical="center"/>
    </xf>
    <xf numFmtId="0" fontId="4" fillId="5" borderId="11" xfId="0" applyFont="1" applyFill="1" applyBorder="1" applyAlignment="1" applyProtection="1">
      <alignment horizontal="left" vertical="center"/>
    </xf>
    <xf numFmtId="0" fontId="3" fillId="5" borderId="13" xfId="0" applyFont="1" applyFill="1" applyBorder="1" applyAlignment="1" applyProtection="1">
      <alignment horizontal="center" vertical="center"/>
    </xf>
    <xf numFmtId="1" fontId="3" fillId="5" borderId="14" xfId="0" applyNumberFormat="1" applyFont="1" applyFill="1" applyBorder="1" applyAlignment="1" applyProtection="1">
      <alignment horizontal="center" vertical="center"/>
    </xf>
    <xf numFmtId="1" fontId="3" fillId="5" borderId="0" xfId="0" applyNumberFormat="1"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1" fontId="3" fillId="5" borderId="5" xfId="0" applyNumberFormat="1" applyFont="1" applyFill="1" applyBorder="1" applyAlignment="1" applyProtection="1">
      <alignment horizontal="center" vertical="center"/>
    </xf>
    <xf numFmtId="1" fontId="3" fillId="5" borderId="13" xfId="0" applyNumberFormat="1" applyFont="1" applyFill="1" applyBorder="1" applyAlignment="1" applyProtection="1">
      <alignment horizontal="center" vertical="center"/>
    </xf>
    <xf numFmtId="0" fontId="3" fillId="5" borderId="11" xfId="0" applyFont="1" applyFill="1" applyBorder="1" applyAlignment="1" applyProtection="1">
      <alignment horizontal="center" vertical="center"/>
    </xf>
    <xf numFmtId="0" fontId="7" fillId="5" borderId="5" xfId="0" applyFont="1" applyFill="1" applyBorder="1" applyAlignment="1" applyProtection="1">
      <alignment horizontal="center" vertical="center"/>
    </xf>
    <xf numFmtId="1" fontId="3" fillId="5" borderId="7" xfId="0" applyNumberFormat="1" applyFont="1" applyFill="1" applyBorder="1" applyAlignment="1" applyProtection="1">
      <alignment horizontal="center" vertical="center"/>
    </xf>
    <xf numFmtId="0" fontId="1" fillId="5" borderId="7" xfId="0" applyFont="1" applyFill="1" applyBorder="1" applyAlignment="1" applyProtection="1"/>
    <xf numFmtId="0" fontId="2" fillId="5" borderId="7" xfId="0" applyFont="1" applyFill="1" applyBorder="1" applyAlignment="1" applyProtection="1">
      <alignment horizontal="center" vertical="center"/>
    </xf>
    <xf numFmtId="0" fontId="2" fillId="2" borderId="11" xfId="0" applyFont="1" applyFill="1" applyBorder="1" applyAlignment="1" applyProtection="1">
      <alignment horizontal="left" vertical="center"/>
    </xf>
    <xf numFmtId="0" fontId="4" fillId="9" borderId="1" xfId="0" applyFont="1" applyFill="1" applyBorder="1" applyAlignment="1" applyProtection="1">
      <alignment horizontal="left" vertical="center"/>
    </xf>
    <xf numFmtId="0" fontId="2" fillId="0" borderId="4" xfId="0" applyFont="1" applyBorder="1" applyAlignment="1" applyProtection="1">
      <alignment horizontal="left" vertical="center"/>
    </xf>
    <xf numFmtId="0" fontId="14" fillId="2" borderId="11" xfId="0" applyFont="1" applyFill="1" applyBorder="1" applyAlignment="1" applyProtection="1">
      <alignment horizontal="left" vertical="center"/>
    </xf>
    <xf numFmtId="3" fontId="4" fillId="9" borderId="4" xfId="0" applyNumberFormat="1" applyFont="1" applyFill="1" applyBorder="1" applyAlignment="1" applyProtection="1">
      <alignment horizontal="left" vertical="center"/>
    </xf>
    <xf numFmtId="0" fontId="3" fillId="7" borderId="0" xfId="0" applyFont="1" applyFill="1" applyBorder="1" applyAlignment="1" applyProtection="1">
      <alignment horizontal="center" vertical="center"/>
    </xf>
    <xf numFmtId="9" fontId="3" fillId="5" borderId="10" xfId="0" applyNumberFormat="1" applyFont="1" applyFill="1" applyBorder="1" applyAlignment="1" applyProtection="1">
      <alignment horizontal="center" vertical="center"/>
    </xf>
    <xf numFmtId="0" fontId="0" fillId="2" borderId="0" xfId="0" applyFill="1" applyProtection="1"/>
    <xf numFmtId="1" fontId="3" fillId="2" borderId="7" xfId="0" applyNumberFormat="1" applyFont="1" applyFill="1" applyBorder="1" applyAlignment="1" applyProtection="1">
      <alignment horizontal="center" vertical="center"/>
      <protection locked="0"/>
    </xf>
    <xf numFmtId="1" fontId="3" fillId="5" borderId="0" xfId="0" applyNumberFormat="1"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1" fontId="3" fillId="5" borderId="5" xfId="0" applyNumberFormat="1" applyFont="1" applyFill="1" applyBorder="1" applyAlignment="1" applyProtection="1">
      <alignment horizontal="center" vertical="center"/>
      <protection locked="0"/>
    </xf>
    <xf numFmtId="1" fontId="3" fillId="5" borderId="13" xfId="0" applyNumberFormat="1"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5" fillId="16" borderId="8" xfId="0" applyFont="1" applyFill="1" applyBorder="1" applyAlignment="1" applyProtection="1">
      <alignment horizontal="center" vertical="center" wrapText="1"/>
    </xf>
    <xf numFmtId="0" fontId="19" fillId="8" borderId="17" xfId="4" applyFont="1" applyFill="1" applyBorder="1" applyAlignment="1">
      <alignment vertical="center"/>
    </xf>
    <xf numFmtId="0" fontId="19" fillId="8" borderId="0" xfId="4" applyFont="1" applyFill="1" applyBorder="1" applyAlignment="1">
      <alignment vertical="center"/>
    </xf>
    <xf numFmtId="0" fontId="21" fillId="5" borderId="7" xfId="0" applyFont="1" applyFill="1" applyBorder="1" applyAlignment="1">
      <alignment horizontal="center"/>
    </xf>
    <xf numFmtId="0" fontId="21" fillId="5" borderId="7" xfId="4" applyFont="1" applyFill="1" applyBorder="1" applyAlignment="1">
      <alignment horizontal="center"/>
    </xf>
    <xf numFmtId="0" fontId="5" fillId="14" borderId="22" xfId="4" applyFont="1" applyFill="1" applyBorder="1" applyAlignment="1">
      <alignment horizontal="center" vertical="center"/>
    </xf>
    <xf numFmtId="0" fontId="5" fillId="7" borderId="0" xfId="4" applyFont="1" applyFill="1" applyBorder="1" applyAlignment="1">
      <alignment horizontal="center" vertical="center"/>
    </xf>
    <xf numFmtId="0" fontId="18" fillId="5" borderId="7" xfId="4" applyFont="1" applyFill="1" applyBorder="1" applyAlignment="1">
      <alignment horizontal="center"/>
    </xf>
    <xf numFmtId="0" fontId="5" fillId="14" borderId="21" xfId="4" applyFont="1" applyFill="1" applyBorder="1" applyAlignment="1">
      <alignment horizontal="center" vertical="center"/>
    </xf>
    <xf numFmtId="0" fontId="11" fillId="6" borderId="7" xfId="4" applyFont="1" applyFill="1" applyBorder="1" applyAlignment="1">
      <alignment horizontal="center"/>
    </xf>
    <xf numFmtId="0" fontId="11" fillId="2" borderId="7" xfId="4" applyFont="1" applyFill="1" applyBorder="1" applyAlignment="1">
      <alignment horizontal="left" vertical="center"/>
    </xf>
    <xf numFmtId="0" fontId="5" fillId="14" borderId="19" xfId="4" applyFont="1" applyFill="1" applyBorder="1" applyAlignment="1">
      <alignment horizontal="center" vertical="center"/>
    </xf>
    <xf numFmtId="0" fontId="5" fillId="14" borderId="0" xfId="4" applyFont="1" applyFill="1" applyBorder="1" applyAlignment="1">
      <alignment horizontal="center" vertical="center"/>
    </xf>
    <xf numFmtId="0" fontId="5" fillId="3" borderId="0" xfId="4" applyFont="1" applyFill="1" applyBorder="1" applyAlignment="1">
      <alignment horizontal="center" vertical="center"/>
    </xf>
    <xf numFmtId="0" fontId="5" fillId="14" borderId="20" xfId="4" applyFont="1" applyFill="1" applyBorder="1" applyAlignment="1">
      <alignment horizontal="center" vertical="center"/>
    </xf>
    <xf numFmtId="0" fontId="5" fillId="14" borderId="23" xfId="4" applyFont="1" applyFill="1" applyBorder="1" applyAlignment="1">
      <alignment horizontal="center" vertical="center"/>
    </xf>
    <xf numFmtId="0" fontId="19" fillId="6" borderId="17" xfId="4" applyFont="1" applyFill="1" applyBorder="1" applyAlignment="1">
      <alignment horizontal="center" vertical="center"/>
    </xf>
    <xf numFmtId="0" fontId="19" fillId="6" borderId="18" xfId="4" applyFont="1" applyFill="1" applyBorder="1" applyAlignment="1">
      <alignment horizontal="center" vertical="center"/>
    </xf>
    <xf numFmtId="0" fontId="19" fillId="6" borderId="0" xfId="4" applyFont="1" applyFill="1" applyBorder="1" applyAlignment="1">
      <alignment horizontal="center" vertical="center"/>
    </xf>
    <xf numFmtId="0" fontId="19" fillId="6" borderId="20" xfId="4" applyFont="1" applyFill="1" applyBorder="1" applyAlignment="1">
      <alignment horizontal="center" vertical="center"/>
    </xf>
    <xf numFmtId="0" fontId="5" fillId="15" borderId="16" xfId="4" applyFont="1" applyFill="1" applyBorder="1" applyAlignment="1">
      <alignment horizontal="center" vertical="center"/>
    </xf>
    <xf numFmtId="0" fontId="5" fillId="15" borderId="17" xfId="4" applyFont="1" applyFill="1" applyBorder="1" applyAlignment="1">
      <alignment horizontal="center" vertical="center"/>
    </xf>
    <xf numFmtId="0" fontId="5" fillId="15" borderId="19" xfId="4" applyFont="1" applyFill="1" applyBorder="1" applyAlignment="1">
      <alignment horizontal="center" vertical="center"/>
    </xf>
    <xf numFmtId="0" fontId="5" fillId="15" borderId="0" xfId="4" applyFont="1" applyFill="1" applyBorder="1" applyAlignment="1">
      <alignment horizontal="center" vertical="center"/>
    </xf>
    <xf numFmtId="0" fontId="11" fillId="6" borderId="7" xfId="4" applyFont="1" applyFill="1" applyBorder="1" applyAlignment="1">
      <alignment horizontal="left" vertical="center"/>
    </xf>
    <xf numFmtId="0" fontId="11" fillId="2" borderId="13" xfId="0" applyFont="1" applyFill="1" applyBorder="1" applyAlignment="1">
      <alignment horizontal="center" vertical="center"/>
    </xf>
    <xf numFmtId="0" fontId="0" fillId="5" borderId="0" xfId="0" applyFill="1" applyAlignment="1">
      <alignment horizontal="center"/>
    </xf>
    <xf numFmtId="0" fontId="10" fillId="9" borderId="3" xfId="0" applyFont="1" applyFill="1" applyBorder="1" applyAlignment="1">
      <alignment horizontal="center" vertical="center" wrapText="1"/>
    </xf>
    <xf numFmtId="0" fontId="9" fillId="2" borderId="13" xfId="0" applyFont="1" applyFill="1" applyBorder="1" applyAlignment="1">
      <alignment horizontal="center" vertical="center"/>
    </xf>
    <xf numFmtId="0" fontId="10" fillId="9"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3" xfId="0" applyFont="1" applyFill="1" applyBorder="1" applyAlignment="1" applyProtection="1">
      <alignment horizontal="center" vertical="center"/>
    </xf>
    <xf numFmtId="0" fontId="10" fillId="9" borderId="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11" fillId="2" borderId="11"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cellXfs>
  <cellStyles count="5">
    <cellStyle name="Hyperlink 2" xfId="2"/>
    <cellStyle name="Normal" xfId="0" builtinId="0"/>
    <cellStyle name="Normal 16 3" xfId="1"/>
    <cellStyle name="Normal 17" xfId="3"/>
    <cellStyle name="Normal 2" xfId="4"/>
  </cellStyles>
  <dxfs count="13">
    <dxf>
      <font>
        <color theme="0"/>
      </font>
      <fill>
        <patternFill>
          <bgColor theme="3" tint="0.39994506668294322"/>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theme="3" tint="0.39994506668294322"/>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theme="3" tint="0.39994506668294322"/>
        </patternFill>
      </fill>
    </dxf>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theme="3" tint="0.39994506668294322"/>
        </patternFill>
      </fill>
    </dxf>
  </dxfs>
  <tableStyles count="0" defaultTableStyle="TableStyleMedium2" defaultPivotStyle="PivotStyleLight16"/>
  <colors>
    <mruColors>
      <color rgb="FF60497A"/>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CHART'!$J$41:$J$43</c:f>
              <c:numCache>
                <c:formatCode>0</c:formatCode>
                <c:ptCount val="3"/>
                <c:pt idx="1">
                  <c:v>50.505050505050505</c:v>
                </c:pt>
                <c:pt idx="2" formatCode="General">
                  <c:v>1</c:v>
                </c:pt>
              </c:numCache>
            </c:numRef>
          </c:cat>
          <c:val>
            <c:numRef>
              <c:f>'GAUGE CHART'!$J$42:$J$44</c:f>
              <c:numCache>
                <c:formatCode>General</c:formatCode>
                <c:ptCount val="3"/>
                <c:pt idx="0" formatCode="0">
                  <c:v>50.505050505050505</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CHART'!$B$58:$B$60</c:f>
              <c:numCache>
                <c:formatCode>0</c:formatCode>
                <c:ptCount val="3"/>
                <c:pt idx="1">
                  <c:v>8.2278481012658222</c:v>
                </c:pt>
                <c:pt idx="2" formatCode="General">
                  <c:v>1</c:v>
                </c:pt>
              </c:numCache>
            </c:numRef>
          </c:cat>
          <c:val>
            <c:numRef>
              <c:f>'GAUGE CHART'!$B$59:$B$61</c:f>
              <c:numCache>
                <c:formatCode>General</c:formatCode>
                <c:ptCount val="3"/>
                <c:pt idx="0" formatCode="0">
                  <c:v>8.2278481012658222</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CHART'!$D$58:$D$60</c:f>
              <c:numCache>
                <c:formatCode>0</c:formatCode>
                <c:ptCount val="3"/>
                <c:pt idx="1">
                  <c:v>25</c:v>
                </c:pt>
                <c:pt idx="2" formatCode="General">
                  <c:v>1</c:v>
                </c:pt>
              </c:numCache>
            </c:numRef>
          </c:cat>
          <c:val>
            <c:numRef>
              <c:f>'GAUGE CHART'!$D$59:$D$61</c:f>
              <c:numCache>
                <c:formatCode>General</c:formatCode>
                <c:ptCount val="3"/>
                <c:pt idx="0" formatCode="0">
                  <c:v>25</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CHART'!$F$58:$F$60</c:f>
              <c:numCache>
                <c:formatCode>0</c:formatCode>
                <c:ptCount val="3"/>
                <c:pt idx="1">
                  <c:v>0</c:v>
                </c:pt>
                <c:pt idx="2" formatCode="General">
                  <c:v>1</c:v>
                </c:pt>
              </c:numCache>
            </c:numRef>
          </c:cat>
          <c:val>
            <c:numRef>
              <c:f>'GAUGE CHART'!$F$59:$F$61</c:f>
              <c:numCache>
                <c:formatCode>General</c:formatCode>
                <c:ptCount val="3"/>
                <c:pt idx="0" formatCode="0">
                  <c:v>0</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CHART'!$H$58:$H$60</c:f>
              <c:numCache>
                <c:formatCode>0</c:formatCode>
                <c:ptCount val="3"/>
                <c:pt idx="1">
                  <c:v>0</c:v>
                </c:pt>
                <c:pt idx="2" formatCode="General">
                  <c:v>1</c:v>
                </c:pt>
              </c:numCache>
            </c:numRef>
          </c:cat>
          <c:val>
            <c:numRef>
              <c:f>'GAUGE CHART'!$H$59:$H$61</c:f>
              <c:numCache>
                <c:formatCode>General</c:formatCode>
                <c:ptCount val="3"/>
                <c:pt idx="0" formatCode="0">
                  <c:v>0</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CHART'!$B$41:$B$43</c:f>
              <c:numCache>
                <c:formatCode>0</c:formatCode>
                <c:ptCount val="3"/>
                <c:pt idx="1">
                  <c:v>54.969217238346523</c:v>
                </c:pt>
                <c:pt idx="2" formatCode="General">
                  <c:v>1</c:v>
                </c:pt>
              </c:numCache>
            </c:numRef>
          </c:cat>
          <c:val>
            <c:numRef>
              <c:f>'GAUGE CHART'!$B$42:$B$44</c:f>
              <c:numCache>
                <c:formatCode>General</c:formatCode>
                <c:ptCount val="3"/>
                <c:pt idx="0" formatCode="0">
                  <c:v>54.969217238346523</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CHART'!$J$58:$J$60</c:f>
              <c:numCache>
                <c:formatCode>0</c:formatCode>
                <c:ptCount val="3"/>
                <c:pt idx="1">
                  <c:v>0</c:v>
                </c:pt>
                <c:pt idx="2" formatCode="General">
                  <c:v>1</c:v>
                </c:pt>
              </c:numCache>
            </c:numRef>
          </c:cat>
          <c:val>
            <c:numRef>
              <c:f>'GAUGE CHART'!$J$59:$J$61</c:f>
              <c:numCache>
                <c:formatCode>General</c:formatCode>
                <c:ptCount val="3"/>
                <c:pt idx="0" formatCode="0">
                  <c:v>0</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CHART'!$B$76:$B$78</c:f>
              <c:numCache>
                <c:formatCode>0</c:formatCode>
                <c:ptCount val="3"/>
                <c:pt idx="1">
                  <c:v>28.571428571428569</c:v>
                </c:pt>
                <c:pt idx="2" formatCode="General">
                  <c:v>1</c:v>
                </c:pt>
              </c:numCache>
            </c:numRef>
          </c:cat>
          <c:val>
            <c:numRef>
              <c:f>'GAUGE CHART'!$B$77:$B$79</c:f>
              <c:numCache>
                <c:formatCode>General</c:formatCode>
                <c:ptCount val="3"/>
                <c:pt idx="0" formatCode="0">
                  <c:v>28.571428571428569</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CHART'!$D$76:$D$78</c:f>
              <c:numCache>
                <c:formatCode>0</c:formatCode>
                <c:ptCount val="3"/>
                <c:pt idx="1">
                  <c:v>37.5</c:v>
                </c:pt>
                <c:pt idx="2" formatCode="General">
                  <c:v>1</c:v>
                </c:pt>
              </c:numCache>
            </c:numRef>
          </c:cat>
          <c:val>
            <c:numRef>
              <c:f>'GAUGE CHART'!$D$77:$D$79</c:f>
              <c:numCache>
                <c:formatCode>General</c:formatCode>
                <c:ptCount val="3"/>
                <c:pt idx="0" formatCode="0">
                  <c:v>37.5</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CHART'!$F$76:$F$78</c:f>
              <c:numCache>
                <c:formatCode>0</c:formatCode>
                <c:ptCount val="3"/>
                <c:pt idx="1">
                  <c:v>2074.7899159663884</c:v>
                </c:pt>
                <c:pt idx="2" formatCode="General">
                  <c:v>1</c:v>
                </c:pt>
              </c:numCache>
            </c:numRef>
          </c:cat>
          <c:val>
            <c:numRef>
              <c:f>'GAUGE CHART'!$F$77:$F$79</c:f>
              <c:numCache>
                <c:formatCode>General</c:formatCode>
                <c:ptCount val="3"/>
                <c:pt idx="0" formatCode="0">
                  <c:v>2074.7899159663884</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1"/>
          <c:order val="1"/>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CHART'!$B$47:$B$49</c:f>
              <c:numCache>
                <c:formatCode>General</c:formatCode>
                <c:ptCount val="3"/>
                <c:pt idx="0" formatCode="0">
                  <c:v>14.285714285714285</c:v>
                </c:pt>
                <c:pt idx="1">
                  <c:v>1</c:v>
                </c:pt>
                <c:pt idx="2">
                  <c:v>119</c:v>
                </c:pt>
              </c:numCache>
            </c:numRef>
          </c:val>
        </c:ser>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CHART'!$B$47:$B$49</c:f>
              <c:numCache>
                <c:formatCode>General</c:formatCode>
                <c:ptCount val="3"/>
                <c:pt idx="0" formatCode="0">
                  <c:v>14.285714285714285</c:v>
                </c:pt>
                <c:pt idx="1">
                  <c:v>1</c:v>
                </c:pt>
                <c:pt idx="2">
                  <c:v>119</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CHART'!$D$47:$D$49</c:f>
              <c:numCache>
                <c:formatCode>General</c:formatCode>
                <c:ptCount val="3"/>
                <c:pt idx="0" formatCode="0">
                  <c:v>113.04347826086956</c:v>
                </c:pt>
                <c:pt idx="1">
                  <c:v>1</c:v>
                </c:pt>
                <c:pt idx="2">
                  <c:v>119</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1"/>
          <c:order val="1"/>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CHART'!$F$47:$F$49</c:f>
              <c:numCache>
                <c:formatCode>General</c:formatCode>
                <c:ptCount val="3"/>
                <c:pt idx="0" formatCode="0">
                  <c:v>43.18181818181818</c:v>
                </c:pt>
                <c:pt idx="1">
                  <c:v>1</c:v>
                </c:pt>
                <c:pt idx="2">
                  <c:v>119</c:v>
                </c:pt>
              </c:numCache>
            </c:numRef>
          </c:val>
        </c:ser>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CHART'!$B$47:$B$49</c:f>
              <c:numCache>
                <c:formatCode>General</c:formatCode>
                <c:ptCount val="3"/>
                <c:pt idx="0" formatCode="0">
                  <c:v>14.285714285714285</c:v>
                </c:pt>
                <c:pt idx="1">
                  <c:v>1</c:v>
                </c:pt>
                <c:pt idx="2">
                  <c:v>119</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CHART'!$H$47:$H$49</c:f>
              <c:numCache>
                <c:formatCode>General</c:formatCode>
                <c:ptCount val="3"/>
                <c:pt idx="0" formatCode="0">
                  <c:v>0</c:v>
                </c:pt>
                <c:pt idx="1">
                  <c:v>1</c:v>
                </c:pt>
                <c:pt idx="2">
                  <c:v>119</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CHART'!$J$47:$J$49</c:f>
              <c:numCache>
                <c:formatCode>General</c:formatCode>
                <c:ptCount val="3"/>
                <c:pt idx="0" formatCode="0">
                  <c:v>38.461538461538467</c:v>
                </c:pt>
                <c:pt idx="1">
                  <c:v>1</c:v>
                </c:pt>
                <c:pt idx="2">
                  <c:v>119</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CHART'!$H$76:$H$78</c:f>
              <c:numCache>
                <c:formatCode>0</c:formatCode>
                <c:ptCount val="3"/>
                <c:pt idx="1">
                  <c:v>133.33333333333331</c:v>
                </c:pt>
                <c:pt idx="2" formatCode="General">
                  <c:v>1</c:v>
                </c:pt>
              </c:numCache>
            </c:numRef>
          </c:cat>
          <c:val>
            <c:numRef>
              <c:f>'GAUGE CHART'!$H$77:$H$79</c:f>
              <c:numCache>
                <c:formatCode>General</c:formatCode>
                <c:ptCount val="3"/>
                <c:pt idx="0" formatCode="0">
                  <c:v>133.33333333333331</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CHART'!$H$81:$H$83</c:f>
              <c:numCache>
                <c:formatCode>General</c:formatCode>
                <c:ptCount val="3"/>
                <c:pt idx="0" formatCode="0">
                  <c:v>115.78947368421053</c:v>
                </c:pt>
                <c:pt idx="1">
                  <c:v>1</c:v>
                </c:pt>
                <c:pt idx="2">
                  <c:v>119</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1"/>
          <c:order val="1"/>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CHART'!$D$81:$D$83</c:f>
              <c:numCache>
                <c:formatCode>General</c:formatCode>
                <c:ptCount val="3"/>
                <c:pt idx="0" formatCode="0">
                  <c:v>0</c:v>
                </c:pt>
                <c:pt idx="1">
                  <c:v>1</c:v>
                </c:pt>
                <c:pt idx="2">
                  <c:v>119</c:v>
                </c:pt>
              </c:numCache>
            </c:numRef>
          </c:val>
        </c:ser>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bg1">
                  <a:lumMod val="95000"/>
                </a:schemeClr>
              </a:solidFill>
              <a:ln w="3175">
                <a:solidFill>
                  <a:schemeClr val="tx1"/>
                </a:solidFill>
                <a:prstDash val="solid"/>
              </a:ln>
            </c:spPr>
          </c:dPt>
          <c:dPt>
            <c:idx val="2"/>
            <c:bubble3D val="0"/>
            <c:spPr>
              <a:noFill/>
              <a:ln w="25400">
                <a:noFill/>
              </a:ln>
            </c:spPr>
          </c:dPt>
          <c:val>
            <c:numRef>
              <c:f>'GAUGE CHART'!$B$47:$B$49</c:f>
              <c:numCache>
                <c:formatCode>General</c:formatCode>
                <c:ptCount val="3"/>
                <c:pt idx="0" formatCode="0">
                  <c:v>14.285714285714285</c:v>
                </c:pt>
                <c:pt idx="1">
                  <c:v>1</c:v>
                </c:pt>
                <c:pt idx="2">
                  <c:v>119</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CHART'!$D$41:$D$43</c:f>
              <c:numCache>
                <c:formatCode>0</c:formatCode>
                <c:ptCount val="3"/>
                <c:pt idx="1">
                  <c:v>115.94746716697937</c:v>
                </c:pt>
                <c:pt idx="2" formatCode="General">
                  <c:v>1</c:v>
                </c:pt>
              </c:numCache>
            </c:numRef>
          </c:cat>
          <c:val>
            <c:numRef>
              <c:f>'GAUGE CHART'!$D$42:$D$44</c:f>
              <c:numCache>
                <c:formatCode>General</c:formatCode>
                <c:ptCount val="3"/>
                <c:pt idx="0" formatCode="0">
                  <c:v>115.94746716697937</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CHART'!$F$41:$F$43</c:f>
              <c:numCache>
                <c:formatCode>0</c:formatCode>
                <c:ptCount val="3"/>
                <c:pt idx="1">
                  <c:v>82.697201017811707</c:v>
                </c:pt>
                <c:pt idx="2" formatCode="General">
                  <c:v>1</c:v>
                </c:pt>
              </c:numCache>
            </c:numRef>
          </c:cat>
          <c:val>
            <c:numRef>
              <c:f>'GAUGE CHART'!$F$42:$F$44</c:f>
              <c:numCache>
                <c:formatCode>General</c:formatCode>
                <c:ptCount val="3"/>
                <c:pt idx="0" formatCode="0">
                  <c:v>82.697201017811707</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691622103386814E-2"/>
          <c:y val="9.420289855072464E-2"/>
          <c:w val="0.88057040998217473"/>
          <c:h val="0.89492753623188404"/>
        </c:manualLayout>
      </c:layout>
      <c:doughnutChart>
        <c:varyColors val="1"/>
        <c:ser>
          <c:idx val="0"/>
          <c:order val="0"/>
          <c:spPr>
            <a:scene3d>
              <a:camera prst="orthographicFront"/>
              <a:lightRig rig="threePt" dir="t"/>
            </a:scene3d>
            <a:sp3d>
              <a:bevelT w="88900" h="82550"/>
            </a:sp3d>
          </c:spPr>
          <c:dPt>
            <c:idx val="0"/>
            <c:bubble3D val="0"/>
          </c:dPt>
          <c:dPt>
            <c:idx val="1"/>
            <c:bubble3D val="0"/>
            <c:spPr>
              <a:solidFill>
                <a:srgbClr val="FF0000"/>
              </a:solidFill>
              <a:ln>
                <a:noFill/>
              </a:ln>
              <a:scene3d>
                <a:camera prst="orthographicFront"/>
                <a:lightRig rig="threePt" dir="t"/>
              </a:scene3d>
              <a:sp3d>
                <a:bevelT w="88900" h="82550"/>
              </a:sp3d>
            </c:spPr>
          </c:dPt>
          <c:dPt>
            <c:idx val="2"/>
            <c:bubble3D val="0"/>
            <c:spPr>
              <a:solidFill>
                <a:srgbClr val="FFFF00"/>
              </a:solidFill>
              <a:ln>
                <a:noFill/>
              </a:ln>
              <a:effectLst/>
              <a:scene3d>
                <a:camera prst="orthographicFront"/>
                <a:lightRig rig="threePt" dir="t"/>
              </a:scene3d>
              <a:sp3d>
                <a:bevelT w="88900" h="82550"/>
              </a:sp3d>
            </c:spPr>
          </c:dPt>
          <c:dPt>
            <c:idx val="3"/>
            <c:bubble3D val="0"/>
            <c:spPr>
              <a:solidFill>
                <a:srgbClr val="00B050"/>
              </a:solidFill>
              <a:ln>
                <a:noFill/>
              </a:ln>
              <a:scene3d>
                <a:camera prst="orthographicFront"/>
                <a:lightRig rig="threePt" dir="t"/>
              </a:scene3d>
              <a:sp3d>
                <a:bevelT w="88900" h="82550"/>
              </a:sp3d>
            </c:spPr>
          </c:dPt>
          <c:dPt>
            <c:idx val="4"/>
            <c:bubble3D val="0"/>
            <c:spPr>
              <a:noFill/>
              <a:scene3d>
                <a:camera prst="orthographicFront"/>
                <a:lightRig rig="threePt" dir="t"/>
              </a:scene3d>
              <a:sp3d>
                <a:bevelT w="88900" h="82550"/>
              </a:sp3d>
            </c:spPr>
          </c:dPt>
          <c:cat>
            <c:strRef>
              <c:f>'GAUGE CHART'!$A$36:$A$40</c:f>
              <c:strCache>
                <c:ptCount val="5"/>
                <c:pt idx="0">
                  <c:v>Start</c:v>
                </c:pt>
                <c:pt idx="1">
                  <c:v>Red</c:v>
                </c:pt>
                <c:pt idx="2">
                  <c:v>Yellow</c:v>
                </c:pt>
                <c:pt idx="3">
                  <c:v>Green</c:v>
                </c:pt>
                <c:pt idx="4">
                  <c:v>Blank</c:v>
                </c:pt>
              </c:strCache>
            </c:strRef>
          </c:cat>
          <c:val>
            <c:numRef>
              <c:f>'GAUGE CHART'!$B$36:$B$40</c:f>
              <c:numCache>
                <c:formatCode>General</c:formatCode>
                <c:ptCount val="5"/>
                <c:pt idx="0">
                  <c:v>0</c:v>
                </c:pt>
                <c:pt idx="1">
                  <c:v>75</c:v>
                </c:pt>
                <c:pt idx="2">
                  <c:v>15</c:v>
                </c:pt>
                <c:pt idx="3">
                  <c:v>15</c:v>
                </c:pt>
                <c:pt idx="4">
                  <c:v>100</c:v>
                </c:pt>
              </c:numCache>
            </c:numRef>
          </c:val>
        </c:ser>
        <c:dLbls>
          <c:showLegendKey val="0"/>
          <c:showVal val="0"/>
          <c:showCatName val="0"/>
          <c:showSerName val="0"/>
          <c:showPercent val="0"/>
          <c:showBubbleSize val="0"/>
          <c:showLeaderLines val="1"/>
        </c:dLbls>
        <c:firstSliceAng val="270"/>
        <c:holeSize val="82"/>
      </c:doughnutChart>
      <c:spPr>
        <a:noFill/>
        <a:ln w="25400">
          <a:noFill/>
        </a:ln>
      </c:spPr>
    </c:plotArea>
    <c:plotVisOnly val="1"/>
    <c:dispBlanksAs val="zero"/>
    <c:showDLblsOverMax val="0"/>
  </c:chart>
  <c:spPr>
    <a:noFill/>
    <a:ln>
      <a:noFill/>
    </a:ln>
    <a:scene3d>
      <a:camera prst="orthographicFront"/>
      <a:lightRig rig="threePt" dir="t"/>
    </a:scene3d>
    <a:sp3d>
      <a:bevelB/>
    </a:sp3d>
  </c:sp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766780599107479E-2"/>
          <c:y val="1.6085811942092125E-2"/>
          <c:w val="0.96514871652552747"/>
          <c:h val="0.96514871652552747"/>
        </c:manualLayout>
      </c:layout>
      <c:pieChart>
        <c:varyColors val="1"/>
        <c:ser>
          <c:idx val="0"/>
          <c:order val="0"/>
          <c:spPr>
            <a:solidFill>
              <a:srgbClr val="9999FF"/>
            </a:solidFill>
            <a:ln w="12700">
              <a:solidFill>
                <a:srgbClr val="000000"/>
              </a:solidFill>
              <a:prstDash val="solid"/>
            </a:ln>
          </c:spPr>
          <c:dPt>
            <c:idx val="0"/>
            <c:bubble3D val="0"/>
            <c:spPr>
              <a:noFill/>
              <a:ln w="25400">
                <a:noFill/>
              </a:ln>
            </c:spPr>
          </c:dPt>
          <c:dPt>
            <c:idx val="1"/>
            <c:bubble3D val="0"/>
            <c:spPr>
              <a:solidFill>
                <a:schemeClr val="tx1"/>
              </a:solidFill>
              <a:ln w="3175">
                <a:solidFill>
                  <a:srgbClr val="C0C0C0"/>
                </a:solidFill>
                <a:prstDash val="solid"/>
              </a:ln>
              <a:scene3d>
                <a:camera prst="orthographicFront"/>
                <a:lightRig rig="threePt" dir="t"/>
              </a:scene3d>
              <a:sp3d prstMaterial="matte">
                <a:bevelT w="114300"/>
              </a:sp3d>
            </c:spPr>
          </c:dPt>
          <c:dPt>
            <c:idx val="2"/>
            <c:bubble3D val="0"/>
            <c:spPr>
              <a:noFill/>
              <a:ln w="25400">
                <a:noFill/>
              </a:ln>
            </c:spPr>
          </c:dPt>
          <c:cat>
            <c:numRef>
              <c:f>'GAUGE CHART'!$H$41:$H$43</c:f>
              <c:numCache>
                <c:formatCode>0</c:formatCode>
                <c:ptCount val="3"/>
                <c:pt idx="1">
                  <c:v>110.84905660377358</c:v>
                </c:pt>
                <c:pt idx="2" formatCode="General">
                  <c:v>1</c:v>
                </c:pt>
              </c:numCache>
            </c:numRef>
          </c:cat>
          <c:val>
            <c:numRef>
              <c:f>'GAUGE CHART'!$H$42:$H$44</c:f>
              <c:numCache>
                <c:formatCode>General</c:formatCode>
                <c:ptCount val="3"/>
                <c:pt idx="0" formatCode="0">
                  <c:v>110.84905660377358</c:v>
                </c:pt>
                <c:pt idx="1">
                  <c:v>1</c:v>
                </c:pt>
                <c:pt idx="2">
                  <c:v>122</c:v>
                </c:pt>
              </c:numCache>
            </c:numRef>
          </c:val>
        </c:ser>
        <c:dLbls>
          <c:showLegendKey val="0"/>
          <c:showVal val="0"/>
          <c:showCatName val="0"/>
          <c:showSerName val="0"/>
          <c:showPercent val="0"/>
          <c:showBubbleSize val="0"/>
          <c:showLeaderLines val="0"/>
        </c:dLbls>
        <c:firstSliceAng val="27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18" Type="http://schemas.openxmlformats.org/officeDocument/2006/relationships/chart" Target="../charts/chart17.xml"/><Relationship Id="rId26" Type="http://schemas.openxmlformats.org/officeDocument/2006/relationships/chart" Target="../charts/chart25.xml"/><Relationship Id="rId39" Type="http://schemas.openxmlformats.org/officeDocument/2006/relationships/hyperlink" Target="#'2.Q-PROGRESS DASHBOARD'!A1"/><Relationship Id="rId3" Type="http://schemas.openxmlformats.org/officeDocument/2006/relationships/chart" Target="../charts/chart3.xml"/><Relationship Id="rId21" Type="http://schemas.openxmlformats.org/officeDocument/2006/relationships/chart" Target="../charts/chart20.xml"/><Relationship Id="rId34" Type="http://schemas.openxmlformats.org/officeDocument/2006/relationships/chart" Target="../charts/chart33.xml"/><Relationship Id="rId7" Type="http://schemas.openxmlformats.org/officeDocument/2006/relationships/chart" Target="../charts/chart6.xml"/><Relationship Id="rId12" Type="http://schemas.openxmlformats.org/officeDocument/2006/relationships/chart" Target="../charts/chart11.xml"/><Relationship Id="rId17" Type="http://schemas.openxmlformats.org/officeDocument/2006/relationships/chart" Target="../charts/chart16.xml"/><Relationship Id="rId25" Type="http://schemas.openxmlformats.org/officeDocument/2006/relationships/chart" Target="../charts/chart24.xml"/><Relationship Id="rId33" Type="http://schemas.openxmlformats.org/officeDocument/2006/relationships/chart" Target="../charts/chart32.xml"/><Relationship Id="rId38" Type="http://schemas.openxmlformats.org/officeDocument/2006/relationships/hyperlink" Target="#'1.OVERVIEW CHART DASHBOARD'!A1"/><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9.xml"/><Relationship Id="rId29" Type="http://schemas.openxmlformats.org/officeDocument/2006/relationships/chart" Target="../charts/chart28.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chart" Target="../charts/chart10.xml"/><Relationship Id="rId24" Type="http://schemas.openxmlformats.org/officeDocument/2006/relationships/chart" Target="../charts/chart23.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hyperlink" Target="#'3.M-PROGRESS DASHBOARD'!A1"/><Relationship Id="rId5" Type="http://schemas.openxmlformats.org/officeDocument/2006/relationships/chart" Target="../charts/chart4.xml"/><Relationship Id="rId15" Type="http://schemas.openxmlformats.org/officeDocument/2006/relationships/chart" Target="../charts/chart14.xml"/><Relationship Id="rId23" Type="http://schemas.openxmlformats.org/officeDocument/2006/relationships/chart" Target="../charts/chart22.xml"/><Relationship Id="rId28" Type="http://schemas.openxmlformats.org/officeDocument/2006/relationships/chart" Target="../charts/chart27.xml"/><Relationship Id="rId36" Type="http://schemas.openxmlformats.org/officeDocument/2006/relationships/chart" Target="../charts/chart35.xml"/><Relationship Id="rId10" Type="http://schemas.openxmlformats.org/officeDocument/2006/relationships/chart" Target="../charts/chart9.xml"/><Relationship Id="rId19" Type="http://schemas.openxmlformats.org/officeDocument/2006/relationships/chart" Target="../charts/chart18.xml"/><Relationship Id="rId31" Type="http://schemas.openxmlformats.org/officeDocument/2006/relationships/chart" Target="../charts/chart30.xml"/><Relationship Id="rId4" Type="http://schemas.openxmlformats.org/officeDocument/2006/relationships/image" Target="../media/image1.png"/><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chart" Target="../charts/chart21.xml"/><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3" Type="http://schemas.openxmlformats.org/officeDocument/2006/relationships/hyperlink" Target="#'GAUGE CHART'!A1"/><Relationship Id="rId2" Type="http://schemas.openxmlformats.org/officeDocument/2006/relationships/hyperlink" Target="#'3.M-PROGRESS DASHBOARD'!A1"/><Relationship Id="rId1" Type="http://schemas.openxmlformats.org/officeDocument/2006/relationships/hyperlink" Target="#'2.Q-PROGRESS DASHBOARD'!A1"/></Relationships>
</file>

<file path=xl/drawings/_rels/drawing3.xml.rels><?xml version="1.0" encoding="UTF-8" standalone="yes"?>
<Relationships xmlns="http://schemas.openxmlformats.org/package/2006/relationships"><Relationship Id="rId3" Type="http://schemas.openxmlformats.org/officeDocument/2006/relationships/hyperlink" Target="#'GAUGE CHART'!A1"/><Relationship Id="rId2" Type="http://schemas.openxmlformats.org/officeDocument/2006/relationships/hyperlink" Target="#'3.M-PROGRESS DASHBOARD'!A1"/><Relationship Id="rId1" Type="http://schemas.openxmlformats.org/officeDocument/2006/relationships/hyperlink" Target="#'1.OVERVIEW CHART DASHBOARD'!A1"/></Relationships>
</file>

<file path=xl/drawings/_rels/drawing4.xml.rels><?xml version="1.0" encoding="UTF-8" standalone="yes"?>
<Relationships xmlns="http://schemas.openxmlformats.org/package/2006/relationships"><Relationship Id="rId3" Type="http://schemas.openxmlformats.org/officeDocument/2006/relationships/hyperlink" Target="#'GAUGE CHART'!A1"/><Relationship Id="rId2" Type="http://schemas.openxmlformats.org/officeDocument/2006/relationships/hyperlink" Target="#'2.Q-PROGRESS DASHBOARD'!A1"/><Relationship Id="rId1" Type="http://schemas.openxmlformats.org/officeDocument/2006/relationships/hyperlink" Target="#'1.OVERVIEW CHART DASHBOARD'!A1"/></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9524</xdr:rowOff>
    </xdr:from>
    <xdr:to>
      <xdr:col>4</xdr:col>
      <xdr:colOff>66675</xdr:colOff>
      <xdr:row>17</xdr:row>
      <xdr:rowOff>0</xdr:rowOff>
    </xdr:to>
    <xdr:grpSp>
      <xdr:nvGrpSpPr>
        <xdr:cNvPr id="2" name="Group 1"/>
        <xdr:cNvGrpSpPr/>
      </xdr:nvGrpSpPr>
      <xdr:grpSpPr>
        <a:xfrm>
          <a:off x="9525" y="723899"/>
          <a:ext cx="2495550" cy="1914526"/>
          <a:chOff x="319088" y="720328"/>
          <a:chExt cx="1728787" cy="1434703"/>
        </a:xfrm>
      </xdr:grpSpPr>
      <xdr:graphicFrame macro="">
        <xdr:nvGraphicFramePr>
          <xdr:cNvPr id="3" name="Chart 1"/>
          <xdr:cNvGraphicFramePr>
            <a:graphicFrameLocks/>
          </xdr:cNvGraphicFramePr>
        </xdr:nvGraphicFramePr>
        <xdr:xfrm>
          <a:off x="319088" y="720328"/>
          <a:ext cx="1709569" cy="143470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2"/>
          <xdr:cNvGraphicFramePr>
            <a:graphicFrameLocks/>
          </xdr:cNvGraphicFramePr>
        </xdr:nvGraphicFramePr>
        <xdr:xfrm>
          <a:off x="395961" y="790304"/>
          <a:ext cx="1651914" cy="1364727"/>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xdr:cNvGraphicFramePr>
            <a:graphicFrameLocks/>
          </xdr:cNvGraphicFramePr>
        </xdr:nvGraphicFramePr>
        <xdr:xfrm>
          <a:off x="371938" y="806922"/>
          <a:ext cx="1651914" cy="1348109"/>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6"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879" y="1444424"/>
            <a:ext cx="134527" cy="119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441723</xdr:colOff>
      <xdr:row>5</xdr:row>
      <xdr:rowOff>9524</xdr:rowOff>
    </xdr:from>
    <xdr:to>
      <xdr:col>8</xdr:col>
      <xdr:colOff>47625</xdr:colOff>
      <xdr:row>17</xdr:row>
      <xdr:rowOff>0</xdr:rowOff>
    </xdr:to>
    <xdr:grpSp>
      <xdr:nvGrpSpPr>
        <xdr:cNvPr id="7" name="Group 6"/>
        <xdr:cNvGrpSpPr/>
      </xdr:nvGrpSpPr>
      <xdr:grpSpPr>
        <a:xfrm>
          <a:off x="2270523" y="723899"/>
          <a:ext cx="2653902" cy="1914526"/>
          <a:chOff x="2870598" y="819149"/>
          <a:chExt cx="2653902" cy="1914526"/>
        </a:xfrm>
      </xdr:grpSpPr>
      <xdr:graphicFrame macro="">
        <xdr:nvGraphicFramePr>
          <xdr:cNvPr id="8" name="Chart 1"/>
          <xdr:cNvGraphicFramePr>
            <a:graphicFrameLocks/>
          </xdr:cNvGraphicFramePr>
        </xdr:nvGraphicFramePr>
        <xdr:xfrm>
          <a:off x="2870598" y="819149"/>
          <a:ext cx="2624400" cy="1914526"/>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9" name="Chart 2"/>
          <xdr:cNvGraphicFramePr>
            <a:graphicFrameLocks/>
          </xdr:cNvGraphicFramePr>
        </xdr:nvGraphicFramePr>
        <xdr:xfrm>
          <a:off x="2988608" y="912528"/>
          <a:ext cx="2535892" cy="1821147"/>
        </xdr:xfrm>
        <a:graphic>
          <a:graphicData uri="http://schemas.openxmlformats.org/drawingml/2006/chart">
            <c:chart xmlns:c="http://schemas.openxmlformats.org/drawingml/2006/chart" xmlns:r="http://schemas.openxmlformats.org/officeDocument/2006/relationships" r:id="rId6"/>
          </a:graphicData>
        </a:graphic>
      </xdr:graphicFrame>
      <xdr:pic>
        <xdr:nvPicPr>
          <xdr:cNvPr id="10"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45965" y="1785412"/>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441723</xdr:colOff>
      <xdr:row>4</xdr:row>
      <xdr:rowOff>142874</xdr:rowOff>
    </xdr:from>
    <xdr:to>
      <xdr:col>12</xdr:col>
      <xdr:colOff>47625</xdr:colOff>
      <xdr:row>16</xdr:row>
      <xdr:rowOff>152400</xdr:rowOff>
    </xdr:to>
    <xdr:grpSp>
      <xdr:nvGrpSpPr>
        <xdr:cNvPr id="11" name="Group 10"/>
        <xdr:cNvGrpSpPr/>
      </xdr:nvGrpSpPr>
      <xdr:grpSpPr>
        <a:xfrm>
          <a:off x="4708923" y="714374"/>
          <a:ext cx="2653902" cy="1914526"/>
          <a:chOff x="5308998" y="809624"/>
          <a:chExt cx="2653902" cy="1914526"/>
        </a:xfrm>
      </xdr:grpSpPr>
      <xdr:graphicFrame macro="">
        <xdr:nvGraphicFramePr>
          <xdr:cNvPr id="12" name="Chart 1"/>
          <xdr:cNvGraphicFramePr>
            <a:graphicFrameLocks/>
          </xdr:cNvGraphicFramePr>
        </xdr:nvGraphicFramePr>
        <xdr:xfrm>
          <a:off x="5308998" y="809624"/>
          <a:ext cx="2624400" cy="1914526"/>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3" name="Chart 2"/>
          <xdr:cNvGraphicFramePr>
            <a:graphicFrameLocks/>
          </xdr:cNvGraphicFramePr>
        </xdr:nvGraphicFramePr>
        <xdr:xfrm>
          <a:off x="5427008" y="903003"/>
          <a:ext cx="2535892" cy="1821147"/>
        </xdr:xfrm>
        <a:graphic>
          <a:graphicData uri="http://schemas.openxmlformats.org/drawingml/2006/chart">
            <c:chart xmlns:c="http://schemas.openxmlformats.org/drawingml/2006/chart" xmlns:r="http://schemas.openxmlformats.org/officeDocument/2006/relationships" r:id="rId8"/>
          </a:graphicData>
        </a:graphic>
      </xdr:graphicFrame>
      <xdr:pic>
        <xdr:nvPicPr>
          <xdr:cNvPr id="14"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84365" y="1775887"/>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438150</xdr:colOff>
      <xdr:row>5</xdr:row>
      <xdr:rowOff>9525</xdr:rowOff>
    </xdr:from>
    <xdr:to>
      <xdr:col>16</xdr:col>
      <xdr:colOff>44052</xdr:colOff>
      <xdr:row>17</xdr:row>
      <xdr:rowOff>1</xdr:rowOff>
    </xdr:to>
    <xdr:grpSp>
      <xdr:nvGrpSpPr>
        <xdr:cNvPr id="15" name="Group 14"/>
        <xdr:cNvGrpSpPr/>
      </xdr:nvGrpSpPr>
      <xdr:grpSpPr>
        <a:xfrm>
          <a:off x="7143750" y="723900"/>
          <a:ext cx="2653902" cy="1914526"/>
          <a:chOff x="7743825" y="819150"/>
          <a:chExt cx="2653902" cy="1914526"/>
        </a:xfrm>
      </xdr:grpSpPr>
      <xdr:graphicFrame macro="">
        <xdr:nvGraphicFramePr>
          <xdr:cNvPr id="16" name="Chart 1"/>
          <xdr:cNvGraphicFramePr>
            <a:graphicFrameLocks/>
          </xdr:cNvGraphicFramePr>
        </xdr:nvGraphicFramePr>
        <xdr:xfrm>
          <a:off x="7743825" y="819150"/>
          <a:ext cx="2624400" cy="1914526"/>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7" name="Chart 2"/>
          <xdr:cNvGraphicFramePr>
            <a:graphicFrameLocks/>
          </xdr:cNvGraphicFramePr>
        </xdr:nvGraphicFramePr>
        <xdr:xfrm>
          <a:off x="7861835" y="912529"/>
          <a:ext cx="2535892" cy="1821147"/>
        </xdr:xfrm>
        <a:graphic>
          <a:graphicData uri="http://schemas.openxmlformats.org/drawingml/2006/chart">
            <c:chart xmlns:c="http://schemas.openxmlformats.org/drawingml/2006/chart" xmlns:r="http://schemas.openxmlformats.org/officeDocument/2006/relationships" r:id="rId10"/>
          </a:graphicData>
        </a:graphic>
      </xdr:graphicFrame>
      <xdr:pic>
        <xdr:nvPicPr>
          <xdr:cNvPr id="18"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19192" y="1785413"/>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422673</xdr:colOff>
      <xdr:row>5</xdr:row>
      <xdr:rowOff>19049</xdr:rowOff>
    </xdr:from>
    <xdr:to>
      <xdr:col>20</xdr:col>
      <xdr:colOff>9525</xdr:colOff>
      <xdr:row>17</xdr:row>
      <xdr:rowOff>9525</xdr:rowOff>
    </xdr:to>
    <xdr:grpSp>
      <xdr:nvGrpSpPr>
        <xdr:cNvPr id="19" name="Group 18"/>
        <xdr:cNvGrpSpPr/>
      </xdr:nvGrpSpPr>
      <xdr:grpSpPr>
        <a:xfrm>
          <a:off x="9566673" y="733424"/>
          <a:ext cx="2634852" cy="1914526"/>
          <a:chOff x="10166748" y="828674"/>
          <a:chExt cx="2653902" cy="1914526"/>
        </a:xfrm>
      </xdr:grpSpPr>
      <xdr:graphicFrame macro="">
        <xdr:nvGraphicFramePr>
          <xdr:cNvPr id="20" name="Chart 1"/>
          <xdr:cNvGraphicFramePr>
            <a:graphicFrameLocks/>
          </xdr:cNvGraphicFramePr>
        </xdr:nvGraphicFramePr>
        <xdr:xfrm>
          <a:off x="10166748" y="828674"/>
          <a:ext cx="2624400" cy="1914526"/>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21" name="Chart 2"/>
          <xdr:cNvGraphicFramePr>
            <a:graphicFrameLocks/>
          </xdr:cNvGraphicFramePr>
        </xdr:nvGraphicFramePr>
        <xdr:xfrm>
          <a:off x="10284758" y="922053"/>
          <a:ext cx="2535892" cy="1821147"/>
        </xdr:xfrm>
        <a:graphic>
          <a:graphicData uri="http://schemas.openxmlformats.org/drawingml/2006/chart">
            <c:chart xmlns:c="http://schemas.openxmlformats.org/drawingml/2006/chart" xmlns:r="http://schemas.openxmlformats.org/officeDocument/2006/relationships" r:id="rId12"/>
          </a:graphicData>
        </a:graphic>
      </xdr:graphicFrame>
      <xdr:pic>
        <xdr:nvPicPr>
          <xdr:cNvPr id="22"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42115" y="1794937"/>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9525</xdr:colOff>
      <xdr:row>15</xdr:row>
      <xdr:rowOff>28574</xdr:rowOff>
    </xdr:from>
    <xdr:to>
      <xdr:col>4</xdr:col>
      <xdr:colOff>38100</xdr:colOff>
      <xdr:row>27</xdr:row>
      <xdr:rowOff>0</xdr:rowOff>
    </xdr:to>
    <xdr:grpSp>
      <xdr:nvGrpSpPr>
        <xdr:cNvPr id="23" name="Group 22"/>
        <xdr:cNvGrpSpPr/>
      </xdr:nvGrpSpPr>
      <xdr:grpSpPr>
        <a:xfrm>
          <a:off x="9525" y="2343149"/>
          <a:ext cx="2466975" cy="1914526"/>
          <a:chOff x="422673" y="3076574"/>
          <a:chExt cx="2653902" cy="1914526"/>
        </a:xfrm>
      </xdr:grpSpPr>
      <xdr:graphicFrame macro="">
        <xdr:nvGraphicFramePr>
          <xdr:cNvPr id="24" name="Chart 1"/>
          <xdr:cNvGraphicFramePr>
            <a:graphicFrameLocks/>
          </xdr:cNvGraphicFramePr>
        </xdr:nvGraphicFramePr>
        <xdr:xfrm>
          <a:off x="422673" y="3076574"/>
          <a:ext cx="2624400" cy="1914526"/>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25" name="Chart 2"/>
          <xdr:cNvGraphicFramePr>
            <a:graphicFrameLocks/>
          </xdr:cNvGraphicFramePr>
        </xdr:nvGraphicFramePr>
        <xdr:xfrm>
          <a:off x="540683" y="3169953"/>
          <a:ext cx="2535892" cy="1821147"/>
        </xdr:xfrm>
        <a:graphic>
          <a:graphicData uri="http://schemas.openxmlformats.org/drawingml/2006/chart">
            <c:chart xmlns:c="http://schemas.openxmlformats.org/drawingml/2006/chart" xmlns:r="http://schemas.openxmlformats.org/officeDocument/2006/relationships" r:id="rId14"/>
          </a:graphicData>
        </a:graphic>
      </xdr:graphicFrame>
      <xdr:pic>
        <xdr:nvPicPr>
          <xdr:cNvPr id="26"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98040" y="4042837"/>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432198</xdr:colOff>
      <xdr:row>15</xdr:row>
      <xdr:rowOff>28574</xdr:rowOff>
    </xdr:from>
    <xdr:to>
      <xdr:col>8</xdr:col>
      <xdr:colOff>38100</xdr:colOff>
      <xdr:row>27</xdr:row>
      <xdr:rowOff>0</xdr:rowOff>
    </xdr:to>
    <xdr:grpSp>
      <xdr:nvGrpSpPr>
        <xdr:cNvPr id="27" name="Group 26"/>
        <xdr:cNvGrpSpPr/>
      </xdr:nvGrpSpPr>
      <xdr:grpSpPr>
        <a:xfrm>
          <a:off x="2260998" y="2343149"/>
          <a:ext cx="2653902" cy="1914526"/>
          <a:chOff x="2861073" y="3086099"/>
          <a:chExt cx="2653902" cy="1914526"/>
        </a:xfrm>
      </xdr:grpSpPr>
      <xdr:graphicFrame macro="">
        <xdr:nvGraphicFramePr>
          <xdr:cNvPr id="28" name="Chart 1"/>
          <xdr:cNvGraphicFramePr>
            <a:graphicFrameLocks/>
          </xdr:cNvGraphicFramePr>
        </xdr:nvGraphicFramePr>
        <xdr:xfrm>
          <a:off x="2861073" y="3086099"/>
          <a:ext cx="2624400" cy="1914526"/>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29" name="Chart 2"/>
          <xdr:cNvGraphicFramePr>
            <a:graphicFrameLocks/>
          </xdr:cNvGraphicFramePr>
        </xdr:nvGraphicFramePr>
        <xdr:xfrm>
          <a:off x="2979083" y="3179478"/>
          <a:ext cx="2535892" cy="1821147"/>
        </xdr:xfrm>
        <a:graphic>
          <a:graphicData uri="http://schemas.openxmlformats.org/drawingml/2006/chart">
            <c:chart xmlns:c="http://schemas.openxmlformats.org/drawingml/2006/chart" xmlns:r="http://schemas.openxmlformats.org/officeDocument/2006/relationships" r:id="rId16"/>
          </a:graphicData>
        </a:graphic>
      </xdr:graphicFrame>
      <xdr:pic>
        <xdr:nvPicPr>
          <xdr:cNvPr id="30"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36440" y="4052362"/>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428625</xdr:colOff>
      <xdr:row>15</xdr:row>
      <xdr:rowOff>28575</xdr:rowOff>
    </xdr:from>
    <xdr:to>
      <xdr:col>12</xdr:col>
      <xdr:colOff>34527</xdr:colOff>
      <xdr:row>27</xdr:row>
      <xdr:rowOff>1</xdr:rowOff>
    </xdr:to>
    <xdr:grpSp>
      <xdr:nvGrpSpPr>
        <xdr:cNvPr id="31" name="Group 30"/>
        <xdr:cNvGrpSpPr/>
      </xdr:nvGrpSpPr>
      <xdr:grpSpPr>
        <a:xfrm>
          <a:off x="4695825" y="2343150"/>
          <a:ext cx="2653902" cy="1914526"/>
          <a:chOff x="5295900" y="3086100"/>
          <a:chExt cx="2653902" cy="1914526"/>
        </a:xfrm>
      </xdr:grpSpPr>
      <xdr:graphicFrame macro="">
        <xdr:nvGraphicFramePr>
          <xdr:cNvPr id="32" name="Chart 1"/>
          <xdr:cNvGraphicFramePr>
            <a:graphicFrameLocks/>
          </xdr:cNvGraphicFramePr>
        </xdr:nvGraphicFramePr>
        <xdr:xfrm>
          <a:off x="5295900" y="3086100"/>
          <a:ext cx="2624400" cy="1914526"/>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33" name="Chart 2"/>
          <xdr:cNvGraphicFramePr>
            <a:graphicFrameLocks/>
          </xdr:cNvGraphicFramePr>
        </xdr:nvGraphicFramePr>
        <xdr:xfrm>
          <a:off x="5413910" y="3179479"/>
          <a:ext cx="2535892" cy="1821147"/>
        </xdr:xfrm>
        <a:graphic>
          <a:graphicData uri="http://schemas.openxmlformats.org/drawingml/2006/chart">
            <c:chart xmlns:c="http://schemas.openxmlformats.org/drawingml/2006/chart" xmlns:r="http://schemas.openxmlformats.org/officeDocument/2006/relationships" r:id="rId18"/>
          </a:graphicData>
        </a:graphic>
      </xdr:graphicFrame>
      <xdr:pic>
        <xdr:nvPicPr>
          <xdr:cNvPr id="34"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71267" y="4052363"/>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438150</xdr:colOff>
      <xdr:row>15</xdr:row>
      <xdr:rowOff>28575</xdr:rowOff>
    </xdr:from>
    <xdr:to>
      <xdr:col>16</xdr:col>
      <xdr:colOff>44052</xdr:colOff>
      <xdr:row>27</xdr:row>
      <xdr:rowOff>1</xdr:rowOff>
    </xdr:to>
    <xdr:grpSp>
      <xdr:nvGrpSpPr>
        <xdr:cNvPr id="35" name="Group 34"/>
        <xdr:cNvGrpSpPr/>
      </xdr:nvGrpSpPr>
      <xdr:grpSpPr>
        <a:xfrm>
          <a:off x="7143750" y="2343150"/>
          <a:ext cx="2653902" cy="1914526"/>
          <a:chOff x="7743825" y="3086100"/>
          <a:chExt cx="2653902" cy="1914526"/>
        </a:xfrm>
      </xdr:grpSpPr>
      <xdr:graphicFrame macro="">
        <xdr:nvGraphicFramePr>
          <xdr:cNvPr id="36" name="Chart 1"/>
          <xdr:cNvGraphicFramePr>
            <a:graphicFrameLocks/>
          </xdr:cNvGraphicFramePr>
        </xdr:nvGraphicFramePr>
        <xdr:xfrm>
          <a:off x="7743825" y="3086100"/>
          <a:ext cx="2624400" cy="1914526"/>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37" name="Chart 2"/>
          <xdr:cNvGraphicFramePr>
            <a:graphicFrameLocks/>
          </xdr:cNvGraphicFramePr>
        </xdr:nvGraphicFramePr>
        <xdr:xfrm>
          <a:off x="7861835" y="3179479"/>
          <a:ext cx="2535892" cy="1821147"/>
        </xdr:xfrm>
        <a:graphic>
          <a:graphicData uri="http://schemas.openxmlformats.org/drawingml/2006/chart">
            <c:chart xmlns:c="http://schemas.openxmlformats.org/drawingml/2006/chart" xmlns:r="http://schemas.openxmlformats.org/officeDocument/2006/relationships" r:id="rId20"/>
          </a:graphicData>
        </a:graphic>
      </xdr:graphicFrame>
      <xdr:pic>
        <xdr:nvPicPr>
          <xdr:cNvPr id="38"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19192" y="4052363"/>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15</xdr:col>
      <xdr:colOff>419100</xdr:colOff>
      <xdr:row>15</xdr:row>
      <xdr:rowOff>28575</xdr:rowOff>
    </xdr:from>
    <xdr:to>
      <xdr:col>20</xdr:col>
      <xdr:colOff>9525</xdr:colOff>
      <xdr:row>27</xdr:row>
      <xdr:rowOff>1</xdr:rowOff>
    </xdr:to>
    <xdr:grpSp>
      <xdr:nvGrpSpPr>
        <xdr:cNvPr id="39" name="Group 38"/>
        <xdr:cNvGrpSpPr/>
      </xdr:nvGrpSpPr>
      <xdr:grpSpPr>
        <a:xfrm>
          <a:off x="9563100" y="2343150"/>
          <a:ext cx="2638425" cy="1914526"/>
          <a:chOff x="10163175" y="3086100"/>
          <a:chExt cx="2653902" cy="1914526"/>
        </a:xfrm>
      </xdr:grpSpPr>
      <xdr:graphicFrame macro="">
        <xdr:nvGraphicFramePr>
          <xdr:cNvPr id="40" name="Chart 1"/>
          <xdr:cNvGraphicFramePr>
            <a:graphicFrameLocks/>
          </xdr:cNvGraphicFramePr>
        </xdr:nvGraphicFramePr>
        <xdr:xfrm>
          <a:off x="10163175" y="3086100"/>
          <a:ext cx="2624400" cy="1914526"/>
        </xdr:xfrm>
        <a:graphic>
          <a:graphicData uri="http://schemas.openxmlformats.org/drawingml/2006/chart">
            <c:chart xmlns:c="http://schemas.openxmlformats.org/drawingml/2006/chart" xmlns:r="http://schemas.openxmlformats.org/officeDocument/2006/relationships" r:id="rId21"/>
          </a:graphicData>
        </a:graphic>
      </xdr:graphicFrame>
      <xdr:graphicFrame macro="">
        <xdr:nvGraphicFramePr>
          <xdr:cNvPr id="41" name="Chart 2"/>
          <xdr:cNvGraphicFramePr>
            <a:graphicFrameLocks/>
          </xdr:cNvGraphicFramePr>
        </xdr:nvGraphicFramePr>
        <xdr:xfrm>
          <a:off x="10281185" y="3179479"/>
          <a:ext cx="2535892" cy="1821147"/>
        </xdr:xfrm>
        <a:graphic>
          <a:graphicData uri="http://schemas.openxmlformats.org/drawingml/2006/chart">
            <c:chart xmlns:c="http://schemas.openxmlformats.org/drawingml/2006/chart" xmlns:r="http://schemas.openxmlformats.org/officeDocument/2006/relationships" r:id="rId22"/>
          </a:graphicData>
        </a:graphic>
      </xdr:graphicFrame>
      <xdr:pic>
        <xdr:nvPicPr>
          <xdr:cNvPr id="42"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8542" y="4052363"/>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25</xdr:row>
      <xdr:rowOff>19050</xdr:rowOff>
    </xdr:from>
    <xdr:to>
      <xdr:col>4</xdr:col>
      <xdr:colOff>28575</xdr:colOff>
      <xdr:row>37</xdr:row>
      <xdr:rowOff>85725</xdr:rowOff>
    </xdr:to>
    <xdr:grpSp>
      <xdr:nvGrpSpPr>
        <xdr:cNvPr id="48" name="Group 47"/>
        <xdr:cNvGrpSpPr/>
      </xdr:nvGrpSpPr>
      <xdr:grpSpPr>
        <a:xfrm>
          <a:off x="0" y="3952875"/>
          <a:ext cx="2466975" cy="2009775"/>
          <a:chOff x="422673" y="3076574"/>
          <a:chExt cx="2653902" cy="1914526"/>
        </a:xfrm>
      </xdr:grpSpPr>
      <xdr:graphicFrame macro="">
        <xdr:nvGraphicFramePr>
          <xdr:cNvPr id="49" name="Chart 1"/>
          <xdr:cNvGraphicFramePr>
            <a:graphicFrameLocks/>
          </xdr:cNvGraphicFramePr>
        </xdr:nvGraphicFramePr>
        <xdr:xfrm>
          <a:off x="422673" y="3076574"/>
          <a:ext cx="2624400" cy="1914526"/>
        </xdr:xfrm>
        <a:graphic>
          <a:graphicData uri="http://schemas.openxmlformats.org/drawingml/2006/chart">
            <c:chart xmlns:c="http://schemas.openxmlformats.org/drawingml/2006/chart" xmlns:r="http://schemas.openxmlformats.org/officeDocument/2006/relationships" r:id="rId23"/>
          </a:graphicData>
        </a:graphic>
      </xdr:graphicFrame>
      <xdr:graphicFrame macro="">
        <xdr:nvGraphicFramePr>
          <xdr:cNvPr id="50" name="Chart 2"/>
          <xdr:cNvGraphicFramePr>
            <a:graphicFrameLocks/>
          </xdr:cNvGraphicFramePr>
        </xdr:nvGraphicFramePr>
        <xdr:xfrm>
          <a:off x="540683" y="3169953"/>
          <a:ext cx="2535892" cy="1821147"/>
        </xdr:xfrm>
        <a:graphic>
          <a:graphicData uri="http://schemas.openxmlformats.org/drawingml/2006/chart">
            <c:chart xmlns:c="http://schemas.openxmlformats.org/drawingml/2006/chart" xmlns:r="http://schemas.openxmlformats.org/officeDocument/2006/relationships" r:id="rId24"/>
          </a:graphicData>
        </a:graphic>
      </xdr:graphicFrame>
      <xdr:pic>
        <xdr:nvPicPr>
          <xdr:cNvPr id="51"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98040" y="4042837"/>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600075</xdr:colOff>
      <xdr:row>25</xdr:row>
      <xdr:rowOff>9525</xdr:rowOff>
    </xdr:from>
    <xdr:to>
      <xdr:col>8</xdr:col>
      <xdr:colOff>19050</xdr:colOff>
      <xdr:row>37</xdr:row>
      <xdr:rowOff>76200</xdr:rowOff>
    </xdr:to>
    <xdr:grpSp>
      <xdr:nvGrpSpPr>
        <xdr:cNvPr id="52" name="Group 51"/>
        <xdr:cNvGrpSpPr/>
      </xdr:nvGrpSpPr>
      <xdr:grpSpPr>
        <a:xfrm>
          <a:off x="2428875" y="3943350"/>
          <a:ext cx="2466975" cy="2009775"/>
          <a:chOff x="422673" y="3076574"/>
          <a:chExt cx="2653902" cy="1914526"/>
        </a:xfrm>
      </xdr:grpSpPr>
      <xdr:graphicFrame macro="">
        <xdr:nvGraphicFramePr>
          <xdr:cNvPr id="53" name="Chart 1"/>
          <xdr:cNvGraphicFramePr>
            <a:graphicFrameLocks/>
          </xdr:cNvGraphicFramePr>
        </xdr:nvGraphicFramePr>
        <xdr:xfrm>
          <a:off x="422673" y="3076574"/>
          <a:ext cx="2624400" cy="1914526"/>
        </xdr:xfrm>
        <a:graphic>
          <a:graphicData uri="http://schemas.openxmlformats.org/drawingml/2006/chart">
            <c:chart xmlns:c="http://schemas.openxmlformats.org/drawingml/2006/chart" xmlns:r="http://schemas.openxmlformats.org/officeDocument/2006/relationships" r:id="rId25"/>
          </a:graphicData>
        </a:graphic>
      </xdr:graphicFrame>
      <xdr:graphicFrame macro="">
        <xdr:nvGraphicFramePr>
          <xdr:cNvPr id="54" name="Chart 2"/>
          <xdr:cNvGraphicFramePr>
            <a:graphicFrameLocks/>
          </xdr:cNvGraphicFramePr>
        </xdr:nvGraphicFramePr>
        <xdr:xfrm>
          <a:off x="540683" y="3169953"/>
          <a:ext cx="2535892" cy="1821147"/>
        </xdr:xfrm>
        <a:graphic>
          <a:graphicData uri="http://schemas.openxmlformats.org/drawingml/2006/chart">
            <c:chart xmlns:c="http://schemas.openxmlformats.org/drawingml/2006/chart" xmlns:r="http://schemas.openxmlformats.org/officeDocument/2006/relationships" r:id="rId26"/>
          </a:graphicData>
        </a:graphic>
      </xdr:graphicFrame>
      <xdr:pic>
        <xdr:nvPicPr>
          <xdr:cNvPr id="55"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98040" y="4042837"/>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600075</xdr:colOff>
      <xdr:row>25</xdr:row>
      <xdr:rowOff>9525</xdr:rowOff>
    </xdr:from>
    <xdr:to>
      <xdr:col>12</xdr:col>
      <xdr:colOff>19050</xdr:colOff>
      <xdr:row>37</xdr:row>
      <xdr:rowOff>76200</xdr:rowOff>
    </xdr:to>
    <xdr:grpSp>
      <xdr:nvGrpSpPr>
        <xdr:cNvPr id="56" name="Group 55"/>
        <xdr:cNvGrpSpPr/>
      </xdr:nvGrpSpPr>
      <xdr:grpSpPr>
        <a:xfrm>
          <a:off x="4867275" y="3943350"/>
          <a:ext cx="2466975" cy="2009775"/>
          <a:chOff x="422673" y="3076574"/>
          <a:chExt cx="2653902" cy="1914526"/>
        </a:xfrm>
      </xdr:grpSpPr>
      <xdr:graphicFrame macro="">
        <xdr:nvGraphicFramePr>
          <xdr:cNvPr id="57" name="Chart 1"/>
          <xdr:cNvGraphicFramePr>
            <a:graphicFrameLocks/>
          </xdr:cNvGraphicFramePr>
        </xdr:nvGraphicFramePr>
        <xdr:xfrm>
          <a:off x="422673" y="3076574"/>
          <a:ext cx="2624400" cy="1914526"/>
        </xdr:xfrm>
        <a:graphic>
          <a:graphicData uri="http://schemas.openxmlformats.org/drawingml/2006/chart">
            <c:chart xmlns:c="http://schemas.openxmlformats.org/drawingml/2006/chart" xmlns:r="http://schemas.openxmlformats.org/officeDocument/2006/relationships" r:id="rId27"/>
          </a:graphicData>
        </a:graphic>
      </xdr:graphicFrame>
      <xdr:graphicFrame macro="">
        <xdr:nvGraphicFramePr>
          <xdr:cNvPr id="58" name="Chart 2"/>
          <xdr:cNvGraphicFramePr>
            <a:graphicFrameLocks/>
          </xdr:cNvGraphicFramePr>
        </xdr:nvGraphicFramePr>
        <xdr:xfrm>
          <a:off x="540683" y="3169953"/>
          <a:ext cx="2535892" cy="1821147"/>
        </xdr:xfrm>
        <a:graphic>
          <a:graphicData uri="http://schemas.openxmlformats.org/drawingml/2006/chart">
            <c:chart xmlns:c="http://schemas.openxmlformats.org/drawingml/2006/chart" xmlns:r="http://schemas.openxmlformats.org/officeDocument/2006/relationships" r:id="rId28"/>
          </a:graphicData>
        </a:graphic>
      </xdr:graphicFrame>
      <xdr:pic>
        <xdr:nvPicPr>
          <xdr:cNvPr id="59"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98040" y="4042837"/>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152400</xdr:colOff>
      <xdr:row>5</xdr:row>
      <xdr:rowOff>57150</xdr:rowOff>
    </xdr:from>
    <xdr:to>
      <xdr:col>4</xdr:col>
      <xdr:colOff>38100</xdr:colOff>
      <xdr:row>16</xdr:row>
      <xdr:rowOff>142875</xdr:rowOff>
    </xdr:to>
    <xdr:graphicFrame macro="">
      <xdr:nvGraphicFramePr>
        <xdr:cNvPr id="6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4</xdr:col>
      <xdr:colOff>38100</xdr:colOff>
      <xdr:row>5</xdr:row>
      <xdr:rowOff>57150</xdr:rowOff>
    </xdr:from>
    <xdr:to>
      <xdr:col>7</xdr:col>
      <xdr:colOff>533400</xdr:colOff>
      <xdr:row>16</xdr:row>
      <xdr:rowOff>142875</xdr:rowOff>
    </xdr:to>
    <xdr:graphicFrame macro="">
      <xdr:nvGraphicFramePr>
        <xdr:cNvPr id="6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8</xdr:col>
      <xdr:colOff>57150</xdr:colOff>
      <xdr:row>5</xdr:row>
      <xdr:rowOff>47625</xdr:rowOff>
    </xdr:from>
    <xdr:to>
      <xdr:col>11</xdr:col>
      <xdr:colOff>552450</xdr:colOff>
      <xdr:row>16</xdr:row>
      <xdr:rowOff>133350</xdr:rowOff>
    </xdr:to>
    <xdr:graphicFrame macro="">
      <xdr:nvGraphicFramePr>
        <xdr:cNvPr id="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12</xdr:col>
      <xdr:colOff>47625</xdr:colOff>
      <xdr:row>5</xdr:row>
      <xdr:rowOff>76200</xdr:rowOff>
    </xdr:from>
    <xdr:to>
      <xdr:col>15</xdr:col>
      <xdr:colOff>542925</xdr:colOff>
      <xdr:row>17</xdr:row>
      <xdr:rowOff>0</xdr:rowOff>
    </xdr:to>
    <xdr:graphicFrame macro="">
      <xdr:nvGraphicFramePr>
        <xdr:cNvPr id="6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9525</xdr:colOff>
      <xdr:row>5</xdr:row>
      <xdr:rowOff>76200</xdr:rowOff>
    </xdr:from>
    <xdr:to>
      <xdr:col>19</xdr:col>
      <xdr:colOff>504825</xdr:colOff>
      <xdr:row>17</xdr:row>
      <xdr:rowOff>0</xdr:rowOff>
    </xdr:to>
    <xdr:graphicFrame macro="">
      <xdr:nvGraphicFramePr>
        <xdr:cNvPr id="6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11</xdr:col>
      <xdr:colOff>409575</xdr:colOff>
      <xdr:row>25</xdr:row>
      <xdr:rowOff>0</xdr:rowOff>
    </xdr:from>
    <xdr:to>
      <xdr:col>16</xdr:col>
      <xdr:colOff>15477</xdr:colOff>
      <xdr:row>36</xdr:row>
      <xdr:rowOff>133351</xdr:rowOff>
    </xdr:to>
    <xdr:grpSp>
      <xdr:nvGrpSpPr>
        <xdr:cNvPr id="72" name="Group 71"/>
        <xdr:cNvGrpSpPr/>
      </xdr:nvGrpSpPr>
      <xdr:grpSpPr>
        <a:xfrm>
          <a:off x="7115175" y="3933825"/>
          <a:ext cx="2653902" cy="1914526"/>
          <a:chOff x="7743825" y="3086100"/>
          <a:chExt cx="2653902" cy="1914526"/>
        </a:xfrm>
      </xdr:grpSpPr>
      <xdr:graphicFrame macro="">
        <xdr:nvGraphicFramePr>
          <xdr:cNvPr id="73" name="Chart 1"/>
          <xdr:cNvGraphicFramePr>
            <a:graphicFrameLocks/>
          </xdr:cNvGraphicFramePr>
        </xdr:nvGraphicFramePr>
        <xdr:xfrm>
          <a:off x="7743825" y="3086100"/>
          <a:ext cx="2624400" cy="1914526"/>
        </xdr:xfrm>
        <a:graphic>
          <a:graphicData uri="http://schemas.openxmlformats.org/drawingml/2006/chart">
            <c:chart xmlns:c="http://schemas.openxmlformats.org/drawingml/2006/chart" xmlns:r="http://schemas.openxmlformats.org/officeDocument/2006/relationships" r:id="rId34"/>
          </a:graphicData>
        </a:graphic>
      </xdr:graphicFrame>
      <xdr:graphicFrame macro="">
        <xdr:nvGraphicFramePr>
          <xdr:cNvPr id="74" name="Chart 2"/>
          <xdr:cNvGraphicFramePr>
            <a:graphicFrameLocks/>
          </xdr:cNvGraphicFramePr>
        </xdr:nvGraphicFramePr>
        <xdr:xfrm>
          <a:off x="7861835" y="3179479"/>
          <a:ext cx="2535892" cy="1821147"/>
        </xdr:xfrm>
        <a:graphic>
          <a:graphicData uri="http://schemas.openxmlformats.org/drawingml/2006/chart">
            <c:chart xmlns:c="http://schemas.openxmlformats.org/drawingml/2006/chart" xmlns:r="http://schemas.openxmlformats.org/officeDocument/2006/relationships" r:id="rId35"/>
          </a:graphicData>
        </a:graphic>
      </xdr:graphicFrame>
      <xdr:pic>
        <xdr:nvPicPr>
          <xdr:cNvPr id="75" name="Picture 8" descr="ball1.gif"/>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19192" y="4052363"/>
            <a:ext cx="206516" cy="159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9525</xdr:colOff>
      <xdr:row>25</xdr:row>
      <xdr:rowOff>38100</xdr:rowOff>
    </xdr:from>
    <xdr:to>
      <xdr:col>15</xdr:col>
      <xdr:colOff>504825</xdr:colOff>
      <xdr:row>36</xdr:row>
      <xdr:rowOff>104775</xdr:rowOff>
    </xdr:to>
    <xdr:graphicFrame macro="">
      <xdr:nvGraphicFramePr>
        <xdr:cNvPr id="7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133350</xdr:colOff>
      <xdr:row>25</xdr:row>
      <xdr:rowOff>104775</xdr:rowOff>
    </xdr:from>
    <xdr:to>
      <xdr:col>8</xdr:col>
      <xdr:colOff>19050</xdr:colOff>
      <xdr:row>37</xdr:row>
      <xdr:rowOff>9525</xdr:rowOff>
    </xdr:to>
    <xdr:graphicFrame macro="">
      <xdr:nvGraphicFramePr>
        <xdr:cNvPr id="7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9</xdr:col>
      <xdr:colOff>363071</xdr:colOff>
      <xdr:row>0</xdr:row>
      <xdr:rowOff>75640</xdr:rowOff>
    </xdr:from>
    <xdr:to>
      <xdr:col>11</xdr:col>
      <xdr:colOff>592836</xdr:colOff>
      <xdr:row>1</xdr:row>
      <xdr:rowOff>137833</xdr:rowOff>
    </xdr:to>
    <xdr:sp macro="" textlink="">
      <xdr:nvSpPr>
        <xdr:cNvPr id="86" name="Rounded Rectangle 85">
          <a:hlinkClick xmlns:r="http://schemas.openxmlformats.org/officeDocument/2006/relationships" r:id="rId38"/>
        </xdr:cNvPr>
        <xdr:cNvSpPr/>
      </xdr:nvSpPr>
      <xdr:spPr>
        <a:xfrm>
          <a:off x="5849471" y="75640"/>
          <a:ext cx="1448965" cy="224118"/>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OVERVIEW</a:t>
          </a:r>
          <a:r>
            <a:rPr lang="en-ZA" sz="800" baseline="0">
              <a:solidFill>
                <a:schemeClr val="bg1"/>
              </a:solidFill>
            </a:rPr>
            <a:t> CHART DASHBOARD</a:t>
          </a:r>
          <a:endParaRPr lang="en-ZA" sz="800">
            <a:solidFill>
              <a:schemeClr val="bg1"/>
            </a:solidFill>
          </a:endParaRPr>
        </a:p>
      </xdr:txBody>
    </xdr:sp>
    <xdr:clientData/>
  </xdr:twoCellAnchor>
  <xdr:twoCellAnchor>
    <xdr:from>
      <xdr:col>12</xdr:col>
      <xdr:colOff>17370</xdr:colOff>
      <xdr:row>0</xdr:row>
      <xdr:rowOff>76199</xdr:rowOff>
    </xdr:from>
    <xdr:to>
      <xdr:col>14</xdr:col>
      <xdr:colOff>247135</xdr:colOff>
      <xdr:row>1</xdr:row>
      <xdr:rowOff>146236</xdr:rowOff>
    </xdr:to>
    <xdr:sp macro="" textlink="">
      <xdr:nvSpPr>
        <xdr:cNvPr id="87" name="Rounded Rectangle 86">
          <a:hlinkClick xmlns:r="http://schemas.openxmlformats.org/officeDocument/2006/relationships" r:id="rId39"/>
        </xdr:cNvPr>
        <xdr:cNvSpPr/>
      </xdr:nvSpPr>
      <xdr:spPr>
        <a:xfrm>
          <a:off x="7332570" y="76199"/>
          <a:ext cx="1448965" cy="231962"/>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Q - PROCESS DASHBOARD</a:t>
          </a:r>
        </a:p>
      </xdr:txBody>
    </xdr:sp>
    <xdr:clientData/>
  </xdr:twoCellAnchor>
  <xdr:twoCellAnchor>
    <xdr:from>
      <xdr:col>14</xdr:col>
      <xdr:colOff>281268</xdr:colOff>
      <xdr:row>0</xdr:row>
      <xdr:rowOff>75076</xdr:rowOff>
    </xdr:from>
    <xdr:to>
      <xdr:col>16</xdr:col>
      <xdr:colOff>511033</xdr:colOff>
      <xdr:row>1</xdr:row>
      <xdr:rowOff>140071</xdr:rowOff>
    </xdr:to>
    <xdr:sp macro="" textlink="">
      <xdr:nvSpPr>
        <xdr:cNvPr id="88" name="Rounded Rectangle 87">
          <a:hlinkClick xmlns:r="http://schemas.openxmlformats.org/officeDocument/2006/relationships" r:id="rId40"/>
        </xdr:cNvPr>
        <xdr:cNvSpPr/>
      </xdr:nvSpPr>
      <xdr:spPr>
        <a:xfrm>
          <a:off x="8815668" y="75076"/>
          <a:ext cx="1448965" cy="226920"/>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M - PROCESS DASHBOARD</a:t>
          </a:r>
        </a:p>
      </xdr:txBody>
    </xdr:sp>
    <xdr:clientData/>
  </xdr:twoCellAnchor>
  <xdr:twoCellAnchor>
    <xdr:from>
      <xdr:col>7</xdr:col>
      <xdr:colOff>99172</xdr:colOff>
      <xdr:row>0</xdr:row>
      <xdr:rowOff>81243</xdr:rowOff>
    </xdr:from>
    <xdr:to>
      <xdr:col>9</xdr:col>
      <xdr:colOff>328937</xdr:colOff>
      <xdr:row>1</xdr:row>
      <xdr:rowOff>147358</xdr:rowOff>
    </xdr:to>
    <xdr:sp macro="" textlink="">
      <xdr:nvSpPr>
        <xdr:cNvPr id="89" name="Rounded Rectangle 88"/>
        <xdr:cNvSpPr/>
      </xdr:nvSpPr>
      <xdr:spPr>
        <a:xfrm>
          <a:off x="4366372" y="81243"/>
          <a:ext cx="1448965" cy="228040"/>
        </a:xfrm>
        <a:prstGeom prst="roundRect">
          <a:avLst/>
        </a:prstGeom>
        <a:solidFill>
          <a:srgbClr val="60497A"/>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GAUGE </a:t>
          </a:r>
          <a:r>
            <a:rPr lang="en-ZA" sz="800" baseline="0">
              <a:solidFill>
                <a:schemeClr val="bg1"/>
              </a:solidFill>
            </a:rPr>
            <a:t>DASHBOARD</a:t>
          </a:r>
          <a:endParaRPr lang="en-ZA" sz="800">
            <a:solidFill>
              <a:schemeClr val="bg1"/>
            </a:solidFill>
          </a:endParaRPr>
        </a:p>
      </xdr:txBody>
    </xdr:sp>
    <xdr:clientData/>
  </xdr:twoCellAnchor>
  <xdr:twoCellAnchor>
    <xdr:from>
      <xdr:col>16</xdr:col>
      <xdr:colOff>542925</xdr:colOff>
      <xdr:row>0</xdr:row>
      <xdr:rowOff>76200</xdr:rowOff>
    </xdr:from>
    <xdr:to>
      <xdr:col>19</xdr:col>
      <xdr:colOff>163090</xdr:colOff>
      <xdr:row>1</xdr:row>
      <xdr:rowOff>141195</xdr:rowOff>
    </xdr:to>
    <xdr:sp macro="" textlink="">
      <xdr:nvSpPr>
        <xdr:cNvPr id="91" name="Rounded Rectangle 90"/>
        <xdr:cNvSpPr/>
      </xdr:nvSpPr>
      <xdr:spPr>
        <a:xfrm>
          <a:off x="10296525" y="76200"/>
          <a:ext cx="1448965" cy="226920"/>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RA9ISE A ACTION</a:t>
          </a:r>
        </a:p>
      </xdr:txBody>
    </xdr:sp>
    <xdr:clientData/>
  </xdr:twoCellAnchor>
  <xdr:twoCellAnchor>
    <xdr:from>
      <xdr:col>4</xdr:col>
      <xdr:colOff>38100</xdr:colOff>
      <xdr:row>0</xdr:row>
      <xdr:rowOff>95250</xdr:rowOff>
    </xdr:from>
    <xdr:to>
      <xdr:col>5</xdr:col>
      <xdr:colOff>238125</xdr:colOff>
      <xdr:row>1</xdr:row>
      <xdr:rowOff>133350</xdr:rowOff>
    </xdr:to>
    <xdr:sp macro="" textlink="">
      <xdr:nvSpPr>
        <xdr:cNvPr id="93" name="Rounded Rectangle 92"/>
        <xdr:cNvSpPr/>
      </xdr:nvSpPr>
      <xdr:spPr>
        <a:xfrm>
          <a:off x="2476500" y="95250"/>
          <a:ext cx="809625" cy="200025"/>
        </a:xfrm>
        <a:prstGeom prst="roundRect">
          <a:avLst/>
        </a:prstGeom>
        <a:solidFill>
          <a:srgbClr val="C00000"/>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baseline="0">
              <a:solidFill>
                <a:schemeClr val="bg1"/>
              </a:solidFill>
            </a:rPr>
            <a:t>PRINT REPORT</a:t>
          </a:r>
          <a:endParaRPr lang="en-ZA" sz="800">
            <a:solidFill>
              <a:schemeClr val="bg1"/>
            </a:solidFill>
          </a:endParaRPr>
        </a:p>
      </xdr:txBody>
    </xdr:sp>
    <xdr:clientData/>
  </xdr:twoCellAnchor>
  <xdr:twoCellAnchor>
    <xdr:from>
      <xdr:col>5</xdr:col>
      <xdr:colOff>276225</xdr:colOff>
      <xdr:row>0</xdr:row>
      <xdr:rowOff>95250</xdr:rowOff>
    </xdr:from>
    <xdr:to>
      <xdr:col>6</xdr:col>
      <xdr:colOff>476250</xdr:colOff>
      <xdr:row>1</xdr:row>
      <xdr:rowOff>133350</xdr:rowOff>
    </xdr:to>
    <xdr:sp macro="[0]!pdfreport" textlink="">
      <xdr:nvSpPr>
        <xdr:cNvPr id="94" name="Rounded Rectangle 93"/>
        <xdr:cNvSpPr/>
      </xdr:nvSpPr>
      <xdr:spPr>
        <a:xfrm>
          <a:off x="3324225" y="95250"/>
          <a:ext cx="809625" cy="200025"/>
        </a:xfrm>
        <a:prstGeom prst="roundRect">
          <a:avLst/>
        </a:prstGeom>
        <a:solidFill>
          <a:srgbClr val="C00000"/>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baseline="0">
              <a:solidFill>
                <a:schemeClr val="bg1"/>
              </a:solidFill>
            </a:rPr>
            <a:t>PDF REPORT</a:t>
          </a:r>
          <a:endParaRPr lang="en-ZA" sz="8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3</xdr:row>
      <xdr:rowOff>104218</xdr:rowOff>
    </xdr:from>
    <xdr:to>
      <xdr:col>7</xdr:col>
      <xdr:colOff>430350</xdr:colOff>
      <xdr:row>4</xdr:row>
      <xdr:rowOff>135595</xdr:rowOff>
    </xdr:to>
    <xdr:sp macro="" textlink="">
      <xdr:nvSpPr>
        <xdr:cNvPr id="21" name="Rounded Rectangle 20"/>
        <xdr:cNvSpPr/>
      </xdr:nvSpPr>
      <xdr:spPr>
        <a:xfrm>
          <a:off x="4124325" y="675718"/>
          <a:ext cx="1440000" cy="221877"/>
        </a:xfrm>
        <a:prstGeom prst="roundRect">
          <a:avLst/>
        </a:prstGeom>
        <a:solidFill>
          <a:srgbClr val="60497A"/>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OVERVIEW</a:t>
          </a:r>
          <a:r>
            <a:rPr lang="en-ZA" sz="800" baseline="0">
              <a:solidFill>
                <a:schemeClr val="bg1"/>
              </a:solidFill>
            </a:rPr>
            <a:t> CHART DASHBOARD</a:t>
          </a:r>
          <a:endParaRPr lang="en-ZA" sz="800">
            <a:solidFill>
              <a:schemeClr val="bg1"/>
            </a:solidFill>
          </a:endParaRPr>
        </a:p>
      </xdr:txBody>
    </xdr:sp>
    <xdr:clientData/>
  </xdr:twoCellAnchor>
  <xdr:twoCellAnchor>
    <xdr:from>
      <xdr:col>7</xdr:col>
      <xdr:colOff>476250</xdr:colOff>
      <xdr:row>3</xdr:row>
      <xdr:rowOff>106458</xdr:rowOff>
    </xdr:from>
    <xdr:to>
      <xdr:col>11</xdr:col>
      <xdr:colOff>401775</xdr:colOff>
      <xdr:row>4</xdr:row>
      <xdr:rowOff>137835</xdr:rowOff>
    </xdr:to>
    <xdr:sp macro="" textlink="">
      <xdr:nvSpPr>
        <xdr:cNvPr id="22" name="Rounded Rectangle 21">
          <a:hlinkClick xmlns:r="http://schemas.openxmlformats.org/officeDocument/2006/relationships" r:id="rId1"/>
        </xdr:cNvPr>
        <xdr:cNvSpPr/>
      </xdr:nvSpPr>
      <xdr:spPr>
        <a:xfrm>
          <a:off x="5610225" y="677958"/>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Q - PROCESS DASHBOARD</a:t>
          </a:r>
        </a:p>
      </xdr:txBody>
    </xdr:sp>
    <xdr:clientData/>
  </xdr:twoCellAnchor>
  <xdr:twoCellAnchor>
    <xdr:from>
      <xdr:col>11</xdr:col>
      <xdr:colOff>447675</xdr:colOff>
      <xdr:row>3</xdr:row>
      <xdr:rowOff>110378</xdr:rowOff>
    </xdr:from>
    <xdr:to>
      <xdr:col>15</xdr:col>
      <xdr:colOff>344625</xdr:colOff>
      <xdr:row>4</xdr:row>
      <xdr:rowOff>141755</xdr:rowOff>
    </xdr:to>
    <xdr:sp macro="" textlink="">
      <xdr:nvSpPr>
        <xdr:cNvPr id="23" name="Rounded Rectangle 22">
          <a:hlinkClick xmlns:r="http://schemas.openxmlformats.org/officeDocument/2006/relationships" r:id="rId2"/>
        </xdr:cNvPr>
        <xdr:cNvSpPr/>
      </xdr:nvSpPr>
      <xdr:spPr>
        <a:xfrm>
          <a:off x="7096125" y="681878"/>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M - PROCESS DASHBOARD</a:t>
          </a:r>
        </a:p>
      </xdr:txBody>
    </xdr:sp>
    <xdr:clientData/>
  </xdr:twoCellAnchor>
  <xdr:twoCellAnchor>
    <xdr:from>
      <xdr:col>2</xdr:col>
      <xdr:colOff>0</xdr:colOff>
      <xdr:row>3</xdr:row>
      <xdr:rowOff>104218</xdr:rowOff>
    </xdr:from>
    <xdr:to>
      <xdr:col>4</xdr:col>
      <xdr:colOff>220800</xdr:colOff>
      <xdr:row>4</xdr:row>
      <xdr:rowOff>135595</xdr:rowOff>
    </xdr:to>
    <xdr:sp macro="" textlink="">
      <xdr:nvSpPr>
        <xdr:cNvPr id="25" name="Rounded Rectangle 24">
          <a:hlinkClick xmlns:r="http://schemas.openxmlformats.org/officeDocument/2006/relationships" r:id="rId3"/>
        </xdr:cNvPr>
        <xdr:cNvSpPr/>
      </xdr:nvSpPr>
      <xdr:spPr>
        <a:xfrm>
          <a:off x="2638425" y="675718"/>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GAUGE </a:t>
          </a:r>
          <a:r>
            <a:rPr lang="en-ZA" sz="800" baseline="0">
              <a:solidFill>
                <a:schemeClr val="bg1"/>
              </a:solidFill>
            </a:rPr>
            <a:t>DASHBOARD</a:t>
          </a:r>
          <a:endParaRPr lang="en-ZA" sz="8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266700</xdr:colOff>
      <xdr:row>3</xdr:row>
      <xdr:rowOff>104218</xdr:rowOff>
    </xdr:from>
    <xdr:to>
      <xdr:col>12</xdr:col>
      <xdr:colOff>373200</xdr:colOff>
      <xdr:row>4</xdr:row>
      <xdr:rowOff>135595</xdr:rowOff>
    </xdr:to>
    <xdr:sp macro="" textlink="">
      <xdr:nvSpPr>
        <xdr:cNvPr id="11" name="Rounded Rectangle 10">
          <a:hlinkClick xmlns:r="http://schemas.openxmlformats.org/officeDocument/2006/relationships" r:id="rId1"/>
        </xdr:cNvPr>
        <xdr:cNvSpPr/>
      </xdr:nvSpPr>
      <xdr:spPr>
        <a:xfrm>
          <a:off x="4124325" y="675718"/>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OVERVIEW</a:t>
          </a:r>
          <a:r>
            <a:rPr lang="en-ZA" sz="800" baseline="0">
              <a:solidFill>
                <a:schemeClr val="bg1"/>
              </a:solidFill>
            </a:rPr>
            <a:t> CHART DASHBOARD</a:t>
          </a:r>
          <a:endParaRPr lang="en-ZA" sz="800">
            <a:solidFill>
              <a:schemeClr val="bg1"/>
            </a:solidFill>
          </a:endParaRPr>
        </a:p>
      </xdr:txBody>
    </xdr:sp>
    <xdr:clientData/>
  </xdr:twoCellAnchor>
  <xdr:twoCellAnchor>
    <xdr:from>
      <xdr:col>12</xdr:col>
      <xdr:colOff>419100</xdr:colOff>
      <xdr:row>3</xdr:row>
      <xdr:rowOff>106458</xdr:rowOff>
    </xdr:from>
    <xdr:to>
      <xdr:col>17</xdr:col>
      <xdr:colOff>182700</xdr:colOff>
      <xdr:row>4</xdr:row>
      <xdr:rowOff>137835</xdr:rowOff>
    </xdr:to>
    <xdr:sp macro="" textlink="">
      <xdr:nvSpPr>
        <xdr:cNvPr id="12" name="Rounded Rectangle 11"/>
        <xdr:cNvSpPr/>
      </xdr:nvSpPr>
      <xdr:spPr>
        <a:xfrm>
          <a:off x="5610225" y="677958"/>
          <a:ext cx="1440000" cy="221877"/>
        </a:xfrm>
        <a:prstGeom prst="roundRect">
          <a:avLst/>
        </a:prstGeom>
        <a:solidFill>
          <a:srgbClr val="60497A"/>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Q - PROCESS DASHBOARD</a:t>
          </a:r>
        </a:p>
      </xdr:txBody>
    </xdr:sp>
    <xdr:clientData/>
  </xdr:twoCellAnchor>
  <xdr:twoCellAnchor>
    <xdr:from>
      <xdr:col>17</xdr:col>
      <xdr:colOff>228600</xdr:colOff>
      <xdr:row>3</xdr:row>
      <xdr:rowOff>110378</xdr:rowOff>
    </xdr:from>
    <xdr:to>
      <xdr:col>24</xdr:col>
      <xdr:colOff>230325</xdr:colOff>
      <xdr:row>4</xdr:row>
      <xdr:rowOff>141755</xdr:rowOff>
    </xdr:to>
    <xdr:sp macro="" textlink="">
      <xdr:nvSpPr>
        <xdr:cNvPr id="13" name="Rounded Rectangle 12">
          <a:hlinkClick xmlns:r="http://schemas.openxmlformats.org/officeDocument/2006/relationships" r:id="rId2"/>
        </xdr:cNvPr>
        <xdr:cNvSpPr/>
      </xdr:nvSpPr>
      <xdr:spPr>
        <a:xfrm>
          <a:off x="7096125" y="681878"/>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M - PROCESS DASHBOARD</a:t>
          </a:r>
        </a:p>
      </xdr:txBody>
    </xdr:sp>
    <xdr:clientData/>
  </xdr:twoCellAnchor>
  <xdr:twoCellAnchor>
    <xdr:from>
      <xdr:col>2</xdr:col>
      <xdr:colOff>0</xdr:colOff>
      <xdr:row>3</xdr:row>
      <xdr:rowOff>104218</xdr:rowOff>
    </xdr:from>
    <xdr:to>
      <xdr:col>4</xdr:col>
      <xdr:colOff>220800</xdr:colOff>
      <xdr:row>4</xdr:row>
      <xdr:rowOff>135595</xdr:rowOff>
    </xdr:to>
    <xdr:sp macro="" textlink="">
      <xdr:nvSpPr>
        <xdr:cNvPr id="15" name="Rounded Rectangle 14">
          <a:hlinkClick xmlns:r="http://schemas.openxmlformats.org/officeDocument/2006/relationships" r:id="rId3"/>
        </xdr:cNvPr>
        <xdr:cNvSpPr/>
      </xdr:nvSpPr>
      <xdr:spPr>
        <a:xfrm>
          <a:off x="2638425" y="675718"/>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GAUGE </a:t>
          </a:r>
          <a:r>
            <a:rPr lang="en-ZA" sz="800" baseline="0">
              <a:solidFill>
                <a:schemeClr val="bg1"/>
              </a:solidFill>
            </a:rPr>
            <a:t>DASHBOARD</a:t>
          </a:r>
          <a:endParaRPr lang="en-ZA" sz="8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266700</xdr:colOff>
      <xdr:row>3</xdr:row>
      <xdr:rowOff>104220</xdr:rowOff>
    </xdr:from>
    <xdr:to>
      <xdr:col>8</xdr:col>
      <xdr:colOff>373200</xdr:colOff>
      <xdr:row>4</xdr:row>
      <xdr:rowOff>135597</xdr:rowOff>
    </xdr:to>
    <xdr:sp macro="" textlink="">
      <xdr:nvSpPr>
        <xdr:cNvPr id="11" name="Rounded Rectangle 10">
          <a:hlinkClick xmlns:r="http://schemas.openxmlformats.org/officeDocument/2006/relationships" r:id="rId1"/>
        </xdr:cNvPr>
        <xdr:cNvSpPr/>
      </xdr:nvSpPr>
      <xdr:spPr>
        <a:xfrm>
          <a:off x="4124325" y="675720"/>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OVERVIEW</a:t>
          </a:r>
          <a:r>
            <a:rPr lang="en-ZA" sz="800" baseline="0">
              <a:solidFill>
                <a:schemeClr val="bg1"/>
              </a:solidFill>
            </a:rPr>
            <a:t> CHART DASHBOARD</a:t>
          </a:r>
          <a:endParaRPr lang="en-ZA" sz="800">
            <a:solidFill>
              <a:schemeClr val="bg1"/>
            </a:solidFill>
          </a:endParaRPr>
        </a:p>
      </xdr:txBody>
    </xdr:sp>
    <xdr:clientData/>
  </xdr:twoCellAnchor>
  <xdr:twoCellAnchor>
    <xdr:from>
      <xdr:col>8</xdr:col>
      <xdr:colOff>419100</xdr:colOff>
      <xdr:row>3</xdr:row>
      <xdr:rowOff>106460</xdr:rowOff>
    </xdr:from>
    <xdr:to>
      <xdr:col>15</xdr:col>
      <xdr:colOff>525600</xdr:colOff>
      <xdr:row>4</xdr:row>
      <xdr:rowOff>137837</xdr:rowOff>
    </xdr:to>
    <xdr:sp macro="" textlink="">
      <xdr:nvSpPr>
        <xdr:cNvPr id="12" name="Rounded Rectangle 11">
          <a:hlinkClick xmlns:r="http://schemas.openxmlformats.org/officeDocument/2006/relationships" r:id="rId2"/>
        </xdr:cNvPr>
        <xdr:cNvSpPr/>
      </xdr:nvSpPr>
      <xdr:spPr>
        <a:xfrm>
          <a:off x="5610225" y="677960"/>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Q - PROCESS DASHBOARD</a:t>
          </a:r>
        </a:p>
      </xdr:txBody>
    </xdr:sp>
    <xdr:clientData/>
  </xdr:twoCellAnchor>
  <xdr:twoCellAnchor>
    <xdr:from>
      <xdr:col>15</xdr:col>
      <xdr:colOff>571500</xdr:colOff>
      <xdr:row>3</xdr:row>
      <xdr:rowOff>110380</xdr:rowOff>
    </xdr:from>
    <xdr:to>
      <xdr:col>18</xdr:col>
      <xdr:colOff>182700</xdr:colOff>
      <xdr:row>4</xdr:row>
      <xdr:rowOff>141757</xdr:rowOff>
    </xdr:to>
    <xdr:sp macro="" textlink="">
      <xdr:nvSpPr>
        <xdr:cNvPr id="13" name="Rounded Rectangle 12"/>
        <xdr:cNvSpPr/>
      </xdr:nvSpPr>
      <xdr:spPr>
        <a:xfrm>
          <a:off x="7096125" y="681880"/>
          <a:ext cx="1440000" cy="221877"/>
        </a:xfrm>
        <a:prstGeom prst="roundRect">
          <a:avLst/>
        </a:prstGeom>
        <a:solidFill>
          <a:srgbClr val="60497A"/>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M - PROCESS DASHBOARD</a:t>
          </a:r>
        </a:p>
      </xdr:txBody>
    </xdr:sp>
    <xdr:clientData/>
  </xdr:twoCellAnchor>
  <xdr:twoCellAnchor>
    <xdr:from>
      <xdr:col>2</xdr:col>
      <xdr:colOff>0</xdr:colOff>
      <xdr:row>3</xdr:row>
      <xdr:rowOff>104220</xdr:rowOff>
    </xdr:from>
    <xdr:to>
      <xdr:col>4</xdr:col>
      <xdr:colOff>220800</xdr:colOff>
      <xdr:row>4</xdr:row>
      <xdr:rowOff>135597</xdr:rowOff>
    </xdr:to>
    <xdr:sp macro="" textlink="">
      <xdr:nvSpPr>
        <xdr:cNvPr id="15" name="Rounded Rectangle 14">
          <a:hlinkClick xmlns:r="http://schemas.openxmlformats.org/officeDocument/2006/relationships" r:id="rId3"/>
        </xdr:cNvPr>
        <xdr:cNvSpPr/>
      </xdr:nvSpPr>
      <xdr:spPr>
        <a:xfrm>
          <a:off x="2638425" y="675720"/>
          <a:ext cx="1440000" cy="221877"/>
        </a:xfrm>
        <a:prstGeom prst="roundRect">
          <a:avLst/>
        </a:prstGeom>
        <a:solidFill>
          <a:schemeClr val="tx1">
            <a:lumMod val="75000"/>
            <a:lumOff val="25000"/>
          </a:schemeClr>
        </a:solidFill>
        <a:ln w="3175">
          <a:solidFill>
            <a:schemeClr val="tx1">
              <a:lumMod val="50000"/>
              <a:lumOff val="50000"/>
            </a:schemeClr>
          </a:solidFill>
        </a:ln>
        <a:effectLst>
          <a:reflection blurRad="6350" stA="52000" endA="300" endPos="35000" dir="5400000" sy="-100000" algn="bl" rotWithShape="0"/>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800">
              <a:solidFill>
                <a:schemeClr val="bg1"/>
              </a:solidFill>
            </a:rPr>
            <a:t>GAUGE </a:t>
          </a:r>
          <a:r>
            <a:rPr lang="en-ZA" sz="800" baseline="0">
              <a:solidFill>
                <a:schemeClr val="bg1"/>
              </a:solidFill>
            </a:rPr>
            <a:t>DASHBOARD</a:t>
          </a:r>
          <a:endParaRPr lang="en-ZA" sz="8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handoo.org/Documents%20and%20Settings/duggirp.NWIE/Desktop/Post%20ide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ar with a twist"/>
      <sheetName val="data around the clock"/>
      <sheetName val="clock using donut chart - fun"/>
      <sheetName val="symbols in axis labels"/>
      <sheetName val="type ahead combo"/>
      <sheetName val="Sheet3"/>
      <sheetName val="Date with my sheet"/>
      <sheetName val="gauge chart"/>
      <sheetName val="dice throws"/>
    </sheetNames>
    <sheetDataSet>
      <sheetData sheetId="0" refreshError="1"/>
      <sheetData sheetId="1" refreshError="1"/>
      <sheetData sheetId="2" refreshError="1"/>
      <sheetData sheetId="3" refreshError="1"/>
      <sheetData sheetId="4" refreshError="1"/>
      <sheetData sheetId="5">
        <row r="6">
          <cell r="C6" t="str">
            <v>Mumbai</v>
          </cell>
          <cell r="E6" t="str">
            <v>Mumbai</v>
          </cell>
        </row>
        <row r="7">
          <cell r="C7" t="str">
            <v>Karachi</v>
          </cell>
          <cell r="E7" t="str">
            <v>Moscow</v>
          </cell>
          <cell r="F7" t="str">
            <v>a</v>
          </cell>
        </row>
        <row r="8">
          <cell r="C8" t="str">
            <v>Istanbul</v>
          </cell>
          <cell r="E8" t="str">
            <v>Mexico City</v>
          </cell>
        </row>
        <row r="9">
          <cell r="C9" t="str">
            <v>Delhi</v>
          </cell>
          <cell r="E9" t="str">
            <v>Lima</v>
          </cell>
        </row>
        <row r="10">
          <cell r="C10" t="str">
            <v>São Paulo</v>
          </cell>
          <cell r="E10" t="str">
            <v>Ho Chi Minh City</v>
          </cell>
        </row>
        <row r="11">
          <cell r="C11" t="str">
            <v>Moscow</v>
          </cell>
          <cell r="E11" t="str">
            <v>Ahmedabad</v>
          </cell>
        </row>
        <row r="12">
          <cell r="C12" t="str">
            <v>Seoul</v>
          </cell>
          <cell r="E12" t="str">
            <v>Yokohama</v>
          </cell>
        </row>
        <row r="13">
          <cell r="C13" t="str">
            <v>Shanghai</v>
          </cell>
          <cell r="E13" t="str">
            <v/>
          </cell>
        </row>
        <row r="14">
          <cell r="C14" t="str">
            <v>Mexico City</v>
          </cell>
          <cell r="E14" t="str">
            <v/>
          </cell>
        </row>
        <row r="15">
          <cell r="C15" t="str">
            <v>Jakarta</v>
          </cell>
          <cell r="E15" t="str">
            <v/>
          </cell>
        </row>
        <row r="16">
          <cell r="C16" t="str">
            <v>Tokyo</v>
          </cell>
          <cell r="E16" t="str">
            <v/>
          </cell>
        </row>
        <row r="17">
          <cell r="C17" t="str">
            <v>New York City</v>
          </cell>
          <cell r="E17" t="str">
            <v/>
          </cell>
        </row>
        <row r="18">
          <cell r="C18" t="str">
            <v>Lagos</v>
          </cell>
          <cell r="E18" t="str">
            <v/>
          </cell>
        </row>
        <row r="19">
          <cell r="C19" t="str">
            <v>Kinshasa</v>
          </cell>
          <cell r="E19" t="str">
            <v/>
          </cell>
        </row>
        <row r="20">
          <cell r="C20" t="str">
            <v>Lima</v>
          </cell>
          <cell r="E20" t="str">
            <v/>
          </cell>
        </row>
        <row r="21">
          <cell r="C21" t="str">
            <v>Tehran</v>
          </cell>
          <cell r="E21" t="str">
            <v/>
          </cell>
        </row>
        <row r="22">
          <cell r="C22" t="str">
            <v>Beijing</v>
          </cell>
          <cell r="E22" t="str">
            <v/>
          </cell>
        </row>
        <row r="23">
          <cell r="C23" t="str">
            <v>London</v>
          </cell>
          <cell r="E23" t="str">
            <v/>
          </cell>
        </row>
        <row r="24">
          <cell r="C24" t="str">
            <v>Hong Kong</v>
          </cell>
          <cell r="E24" t="str">
            <v/>
          </cell>
        </row>
        <row r="25">
          <cell r="C25" t="str">
            <v>Bogotá</v>
          </cell>
          <cell r="E25" t="str">
            <v/>
          </cell>
        </row>
        <row r="26">
          <cell r="C26" t="str">
            <v>Cairo</v>
          </cell>
          <cell r="E26" t="str">
            <v/>
          </cell>
        </row>
        <row r="27">
          <cell r="C27" t="str">
            <v>Bangkok</v>
          </cell>
          <cell r="E27" t="str">
            <v/>
          </cell>
        </row>
        <row r="28">
          <cell r="C28" t="str">
            <v>Lahore</v>
          </cell>
          <cell r="E28" t="str">
            <v/>
          </cell>
        </row>
        <row r="29">
          <cell r="C29" t="str">
            <v>Dhaka</v>
          </cell>
          <cell r="E29" t="str">
            <v/>
          </cell>
        </row>
        <row r="30">
          <cell r="C30" t="str">
            <v>Rio de Janeiro</v>
          </cell>
          <cell r="E30" t="str">
            <v/>
          </cell>
        </row>
        <row r="31">
          <cell r="C31" t="str">
            <v>Baghdad</v>
          </cell>
          <cell r="E31" t="str">
            <v/>
          </cell>
        </row>
        <row r="32">
          <cell r="C32" t="str">
            <v>Bangalore</v>
          </cell>
          <cell r="E32" t="str">
            <v/>
          </cell>
        </row>
        <row r="33">
          <cell r="C33" t="str">
            <v>Kolkata</v>
          </cell>
          <cell r="E33" t="str">
            <v/>
          </cell>
        </row>
        <row r="34">
          <cell r="C34" t="str">
            <v>Tianjin</v>
          </cell>
          <cell r="E34" t="str">
            <v/>
          </cell>
        </row>
        <row r="35">
          <cell r="C35" t="str">
            <v>Yangon</v>
          </cell>
          <cell r="E35" t="str">
            <v/>
          </cell>
        </row>
        <row r="36">
          <cell r="C36" t="str">
            <v>Santiago</v>
          </cell>
          <cell r="E36" t="str">
            <v/>
          </cell>
        </row>
        <row r="37">
          <cell r="C37" t="str">
            <v>Guangzhou</v>
          </cell>
          <cell r="E37" t="str">
            <v/>
          </cell>
        </row>
        <row r="38">
          <cell r="C38" t="str">
            <v>Saint Petersburg</v>
          </cell>
          <cell r="E38" t="str">
            <v/>
          </cell>
        </row>
        <row r="39">
          <cell r="C39" t="str">
            <v>Wuhan</v>
          </cell>
          <cell r="E39" t="str">
            <v/>
          </cell>
        </row>
        <row r="40">
          <cell r="C40" t="str">
            <v>Chennai</v>
          </cell>
          <cell r="E40" t="str">
            <v/>
          </cell>
        </row>
        <row r="41">
          <cell r="C41" t="str">
            <v>Riyadh</v>
          </cell>
          <cell r="E41" t="str">
            <v/>
          </cell>
        </row>
        <row r="42">
          <cell r="C42" t="str">
            <v>Singapore</v>
          </cell>
          <cell r="E42" t="str">
            <v/>
          </cell>
        </row>
        <row r="43">
          <cell r="C43" t="str">
            <v>Ho Chi Minh City</v>
          </cell>
          <cell r="E43" t="str">
            <v/>
          </cell>
        </row>
        <row r="44">
          <cell r="C44" t="str">
            <v>Alexandria</v>
          </cell>
          <cell r="E44" t="str">
            <v/>
          </cell>
        </row>
        <row r="45">
          <cell r="C45" t="str">
            <v>Chongqing</v>
          </cell>
          <cell r="E45" t="str">
            <v/>
          </cell>
        </row>
        <row r="46">
          <cell r="C46" t="str">
            <v>Shenyang</v>
          </cell>
          <cell r="E46" t="str">
            <v/>
          </cell>
        </row>
        <row r="47">
          <cell r="C47" t="str">
            <v>Hyderabad</v>
          </cell>
          <cell r="E47" t="str">
            <v/>
          </cell>
        </row>
        <row r="48">
          <cell r="C48" t="str">
            <v>Ankara</v>
          </cell>
          <cell r="E48" t="str">
            <v/>
          </cell>
        </row>
        <row r="49">
          <cell r="C49" t="str">
            <v>Ahmedabad</v>
          </cell>
          <cell r="E49" t="str">
            <v/>
          </cell>
        </row>
        <row r="50">
          <cell r="C50" t="str">
            <v>Los Angeles</v>
          </cell>
          <cell r="E50" t="str">
            <v/>
          </cell>
        </row>
        <row r="51">
          <cell r="C51" t="str">
            <v>Abidjan</v>
          </cell>
          <cell r="E51" t="str">
            <v/>
          </cell>
        </row>
        <row r="52">
          <cell r="C52" t="str">
            <v>Yokohama</v>
          </cell>
          <cell r="E52" t="str">
            <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36"/>
  <sheetViews>
    <sheetView showGridLines="0" showRowColHeaders="0" tabSelected="1" zoomScaleNormal="100" workbookViewId="0">
      <selection sqref="A1:D2"/>
    </sheetView>
  </sheetViews>
  <sheetFormatPr defaultRowHeight="12.75" x14ac:dyDescent="0.2"/>
  <cols>
    <col min="1" max="10" width="9.140625" style="86"/>
    <col min="11" max="14" width="9.140625" style="86" customWidth="1"/>
    <col min="15" max="20" width="9.140625" style="86"/>
    <col min="21" max="50" width="9.140625" style="85"/>
    <col min="51" max="266" width="9.140625" style="86"/>
    <col min="267" max="270" width="9.140625" style="86" customWidth="1"/>
    <col min="271" max="522" width="9.140625" style="86"/>
    <col min="523" max="526" width="9.140625" style="86" customWidth="1"/>
    <col min="527" max="778" width="9.140625" style="86"/>
    <col min="779" max="782" width="9.140625" style="86" customWidth="1"/>
    <col min="783" max="1034" width="9.140625" style="86"/>
    <col min="1035" max="1038" width="9.140625" style="86" customWidth="1"/>
    <col min="1039" max="1290" width="9.140625" style="86"/>
    <col min="1291" max="1294" width="9.140625" style="86" customWidth="1"/>
    <col min="1295" max="1546" width="9.140625" style="86"/>
    <col min="1547" max="1550" width="9.140625" style="86" customWidth="1"/>
    <col min="1551" max="1802" width="9.140625" style="86"/>
    <col min="1803" max="1806" width="9.140625" style="86" customWidth="1"/>
    <col min="1807" max="2058" width="9.140625" style="86"/>
    <col min="2059" max="2062" width="9.140625" style="86" customWidth="1"/>
    <col min="2063" max="2314" width="9.140625" style="86"/>
    <col min="2315" max="2318" width="9.140625" style="86" customWidth="1"/>
    <col min="2319" max="2570" width="9.140625" style="86"/>
    <col min="2571" max="2574" width="9.140625" style="86" customWidth="1"/>
    <col min="2575" max="2826" width="9.140625" style="86"/>
    <col min="2827" max="2830" width="9.140625" style="86" customWidth="1"/>
    <col min="2831" max="3082" width="9.140625" style="86"/>
    <col min="3083" max="3086" width="9.140625" style="86" customWidth="1"/>
    <col min="3087" max="3338" width="9.140625" style="86"/>
    <col min="3339" max="3342" width="9.140625" style="86" customWidth="1"/>
    <col min="3343" max="3594" width="9.140625" style="86"/>
    <col min="3595" max="3598" width="9.140625" style="86" customWidth="1"/>
    <col min="3599" max="3850" width="9.140625" style="86"/>
    <col min="3851" max="3854" width="9.140625" style="86" customWidth="1"/>
    <col min="3855" max="4106" width="9.140625" style="86"/>
    <col min="4107" max="4110" width="9.140625" style="86" customWidth="1"/>
    <col min="4111" max="4362" width="9.140625" style="86"/>
    <col min="4363" max="4366" width="9.140625" style="86" customWidth="1"/>
    <col min="4367" max="4618" width="9.140625" style="86"/>
    <col min="4619" max="4622" width="9.140625" style="86" customWidth="1"/>
    <col min="4623" max="4874" width="9.140625" style="86"/>
    <col min="4875" max="4878" width="9.140625" style="86" customWidth="1"/>
    <col min="4879" max="5130" width="9.140625" style="86"/>
    <col min="5131" max="5134" width="9.140625" style="86" customWidth="1"/>
    <col min="5135" max="5386" width="9.140625" style="86"/>
    <col min="5387" max="5390" width="9.140625" style="86" customWidth="1"/>
    <col min="5391" max="5642" width="9.140625" style="86"/>
    <col min="5643" max="5646" width="9.140625" style="86" customWidth="1"/>
    <col min="5647" max="5898" width="9.140625" style="86"/>
    <col min="5899" max="5902" width="9.140625" style="86" customWidth="1"/>
    <col min="5903" max="6154" width="9.140625" style="86"/>
    <col min="6155" max="6158" width="9.140625" style="86" customWidth="1"/>
    <col min="6159" max="6410" width="9.140625" style="86"/>
    <col min="6411" max="6414" width="9.140625" style="86" customWidth="1"/>
    <col min="6415" max="6666" width="9.140625" style="86"/>
    <col min="6667" max="6670" width="9.140625" style="86" customWidth="1"/>
    <col min="6671" max="6922" width="9.140625" style="86"/>
    <col min="6923" max="6926" width="9.140625" style="86" customWidth="1"/>
    <col min="6927" max="7178" width="9.140625" style="86"/>
    <col min="7179" max="7182" width="9.140625" style="86" customWidth="1"/>
    <col min="7183" max="7434" width="9.140625" style="86"/>
    <col min="7435" max="7438" width="9.140625" style="86" customWidth="1"/>
    <col min="7439" max="7690" width="9.140625" style="86"/>
    <col min="7691" max="7694" width="9.140625" style="86" customWidth="1"/>
    <col min="7695" max="7946" width="9.140625" style="86"/>
    <col min="7947" max="7950" width="9.140625" style="86" customWidth="1"/>
    <col min="7951" max="8202" width="9.140625" style="86"/>
    <col min="8203" max="8206" width="9.140625" style="86" customWidth="1"/>
    <col min="8207" max="8458" width="9.140625" style="86"/>
    <col min="8459" max="8462" width="9.140625" style="86" customWidth="1"/>
    <col min="8463" max="8714" width="9.140625" style="86"/>
    <col min="8715" max="8718" width="9.140625" style="86" customWidth="1"/>
    <col min="8719" max="8970" width="9.140625" style="86"/>
    <col min="8971" max="8974" width="9.140625" style="86" customWidth="1"/>
    <col min="8975" max="9226" width="9.140625" style="86"/>
    <col min="9227" max="9230" width="9.140625" style="86" customWidth="1"/>
    <col min="9231" max="9482" width="9.140625" style="86"/>
    <col min="9483" max="9486" width="9.140625" style="86" customWidth="1"/>
    <col min="9487" max="9738" width="9.140625" style="86"/>
    <col min="9739" max="9742" width="9.140625" style="86" customWidth="1"/>
    <col min="9743" max="9994" width="9.140625" style="86"/>
    <col min="9995" max="9998" width="9.140625" style="86" customWidth="1"/>
    <col min="9999" max="10250" width="9.140625" style="86"/>
    <col min="10251" max="10254" width="9.140625" style="86" customWidth="1"/>
    <col min="10255" max="10506" width="9.140625" style="86"/>
    <col min="10507" max="10510" width="9.140625" style="86" customWidth="1"/>
    <col min="10511" max="10762" width="9.140625" style="86"/>
    <col min="10763" max="10766" width="9.140625" style="86" customWidth="1"/>
    <col min="10767" max="11018" width="9.140625" style="86"/>
    <col min="11019" max="11022" width="9.140625" style="86" customWidth="1"/>
    <col min="11023" max="11274" width="9.140625" style="86"/>
    <col min="11275" max="11278" width="9.140625" style="86" customWidth="1"/>
    <col min="11279" max="11530" width="9.140625" style="86"/>
    <col min="11531" max="11534" width="9.140625" style="86" customWidth="1"/>
    <col min="11535" max="11786" width="9.140625" style="86"/>
    <col min="11787" max="11790" width="9.140625" style="86" customWidth="1"/>
    <col min="11791" max="12042" width="9.140625" style="86"/>
    <col min="12043" max="12046" width="9.140625" style="86" customWidth="1"/>
    <col min="12047" max="12298" width="9.140625" style="86"/>
    <col min="12299" max="12302" width="9.140625" style="86" customWidth="1"/>
    <col min="12303" max="12554" width="9.140625" style="86"/>
    <col min="12555" max="12558" width="9.140625" style="86" customWidth="1"/>
    <col min="12559" max="12810" width="9.140625" style="86"/>
    <col min="12811" max="12814" width="9.140625" style="86" customWidth="1"/>
    <col min="12815" max="13066" width="9.140625" style="86"/>
    <col min="13067" max="13070" width="9.140625" style="86" customWidth="1"/>
    <col min="13071" max="13322" width="9.140625" style="86"/>
    <col min="13323" max="13326" width="9.140625" style="86" customWidth="1"/>
    <col min="13327" max="13578" width="9.140625" style="86"/>
    <col min="13579" max="13582" width="9.140625" style="86" customWidth="1"/>
    <col min="13583" max="13834" width="9.140625" style="86"/>
    <col min="13835" max="13838" width="9.140625" style="86" customWidth="1"/>
    <col min="13839" max="14090" width="9.140625" style="86"/>
    <col min="14091" max="14094" width="9.140625" style="86" customWidth="1"/>
    <col min="14095" max="14346" width="9.140625" style="86"/>
    <col min="14347" max="14350" width="9.140625" style="86" customWidth="1"/>
    <col min="14351" max="14602" width="9.140625" style="86"/>
    <col min="14603" max="14606" width="9.140625" style="86" customWidth="1"/>
    <col min="14607" max="14858" width="9.140625" style="86"/>
    <col min="14859" max="14862" width="9.140625" style="86" customWidth="1"/>
    <col min="14863" max="15114" width="9.140625" style="86"/>
    <col min="15115" max="15118" width="9.140625" style="86" customWidth="1"/>
    <col min="15119" max="15370" width="9.140625" style="86"/>
    <col min="15371" max="15374" width="9.140625" style="86" customWidth="1"/>
    <col min="15375" max="15626" width="9.140625" style="86"/>
    <col min="15627" max="15630" width="9.140625" style="86" customWidth="1"/>
    <col min="15631" max="15882" width="9.140625" style="86"/>
    <col min="15883" max="15886" width="9.140625" style="86" customWidth="1"/>
    <col min="15887" max="16138" width="9.140625" style="86"/>
    <col min="16139" max="16142" width="9.140625" style="86" customWidth="1"/>
    <col min="16143" max="16384" width="9.140625" style="86"/>
  </cols>
  <sheetData>
    <row r="1" spans="1:50" ht="12.75" customHeight="1" x14ac:dyDescent="0.2">
      <c r="A1" s="269" t="s">
        <v>173</v>
      </c>
      <c r="B1" s="270"/>
      <c r="C1" s="270"/>
      <c r="D1" s="270"/>
      <c r="E1" s="250"/>
      <c r="F1" s="250"/>
      <c r="G1" s="265"/>
      <c r="H1" s="265"/>
      <c r="I1" s="265"/>
      <c r="J1" s="265"/>
      <c r="K1" s="265"/>
      <c r="L1" s="265"/>
      <c r="M1" s="265"/>
      <c r="N1" s="265"/>
      <c r="O1" s="265"/>
      <c r="P1" s="265"/>
      <c r="Q1" s="265"/>
      <c r="R1" s="265"/>
      <c r="S1" s="265"/>
      <c r="T1" s="266"/>
    </row>
    <row r="2" spans="1:50" ht="18.75" customHeight="1" x14ac:dyDescent="0.2">
      <c r="A2" s="271"/>
      <c r="B2" s="272"/>
      <c r="C2" s="272"/>
      <c r="D2" s="272"/>
      <c r="E2" s="251"/>
      <c r="F2" s="251"/>
      <c r="G2" s="267"/>
      <c r="H2" s="267"/>
      <c r="I2" s="267"/>
      <c r="J2" s="267"/>
      <c r="K2" s="267"/>
      <c r="L2" s="267"/>
      <c r="M2" s="267"/>
      <c r="N2" s="267"/>
      <c r="O2" s="267"/>
      <c r="P2" s="267"/>
      <c r="Q2" s="267"/>
      <c r="R2" s="267"/>
      <c r="S2" s="267"/>
      <c r="T2" s="268"/>
    </row>
    <row r="3" spans="1:50" ht="0.75" customHeight="1" x14ac:dyDescent="0.2">
      <c r="A3" s="87"/>
      <c r="B3" s="88"/>
      <c r="C3" s="88"/>
      <c r="D3" s="88"/>
      <c r="E3" s="88"/>
      <c r="F3" s="88"/>
      <c r="G3" s="88"/>
      <c r="H3" s="88"/>
      <c r="I3" s="88"/>
      <c r="J3" s="88"/>
      <c r="K3" s="88"/>
      <c r="L3" s="88"/>
      <c r="M3" s="88"/>
      <c r="N3" s="88"/>
      <c r="O3" s="88"/>
      <c r="P3" s="88"/>
      <c r="Q3" s="88"/>
      <c r="R3" s="88"/>
      <c r="S3" s="88"/>
      <c r="T3" s="89"/>
    </row>
    <row r="4" spans="1:50" x14ac:dyDescent="0.2">
      <c r="A4" s="90"/>
      <c r="B4" s="91"/>
      <c r="C4" s="91"/>
      <c r="D4" s="91"/>
      <c r="E4" s="91"/>
      <c r="F4" s="91"/>
      <c r="G4" s="91"/>
      <c r="H4" s="91"/>
      <c r="I4" s="91"/>
      <c r="J4" s="91"/>
      <c r="K4" s="91"/>
      <c r="L4" s="91"/>
      <c r="M4" s="91"/>
      <c r="N4" s="91"/>
      <c r="O4" s="91"/>
      <c r="P4" s="91"/>
      <c r="Q4" s="91"/>
      <c r="R4" s="91"/>
      <c r="S4" s="91"/>
      <c r="T4" s="92"/>
    </row>
    <row r="5" spans="1:50" s="107" customFormat="1" ht="11.25" x14ac:dyDescent="0.25">
      <c r="A5" s="257" t="s">
        <v>126</v>
      </c>
      <c r="B5" s="254"/>
      <c r="C5" s="254"/>
      <c r="D5" s="254"/>
      <c r="E5" s="254" t="s">
        <v>127</v>
      </c>
      <c r="F5" s="254"/>
      <c r="G5" s="254"/>
      <c r="H5" s="254"/>
      <c r="I5" s="254" t="s">
        <v>128</v>
      </c>
      <c r="J5" s="254"/>
      <c r="K5" s="254"/>
      <c r="L5" s="254"/>
      <c r="M5" s="254" t="s">
        <v>129</v>
      </c>
      <c r="N5" s="254"/>
      <c r="O5" s="254"/>
      <c r="P5" s="254"/>
      <c r="Q5" s="254" t="s">
        <v>149</v>
      </c>
      <c r="R5" s="254"/>
      <c r="S5" s="254"/>
      <c r="T5" s="264"/>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row>
    <row r="6" spans="1:50" x14ac:dyDescent="0.2">
      <c r="A6" s="90"/>
      <c r="B6" s="91"/>
      <c r="C6" s="91"/>
      <c r="D6" s="92"/>
      <c r="E6" s="90"/>
      <c r="F6" s="91"/>
      <c r="G6" s="91"/>
      <c r="H6" s="92"/>
      <c r="I6" s="90"/>
      <c r="J6" s="91"/>
      <c r="K6" s="91"/>
      <c r="L6" s="92"/>
      <c r="M6" s="90"/>
      <c r="N6" s="91"/>
      <c r="O6" s="91"/>
      <c r="P6" s="92"/>
      <c r="Q6" s="90"/>
      <c r="R6" s="91"/>
      <c r="S6" s="91"/>
      <c r="T6" s="92"/>
    </row>
    <row r="7" spans="1:50" x14ac:dyDescent="0.2">
      <c r="A7" s="90"/>
      <c r="B7" s="91"/>
      <c r="C7" s="91"/>
      <c r="D7" s="92"/>
      <c r="E7" s="90"/>
      <c r="F7" s="91"/>
      <c r="G7" s="91"/>
      <c r="H7" s="92"/>
      <c r="I7" s="90"/>
      <c r="J7" s="91"/>
      <c r="K7" s="91"/>
      <c r="L7" s="92"/>
      <c r="M7" s="90"/>
      <c r="N7" s="91"/>
      <c r="O7" s="91"/>
      <c r="P7" s="92"/>
      <c r="Q7" s="90"/>
      <c r="R7" s="91"/>
      <c r="S7" s="91"/>
      <c r="T7" s="92"/>
    </row>
    <row r="8" spans="1:50" x14ac:dyDescent="0.2">
      <c r="A8" s="90"/>
      <c r="B8" s="91"/>
      <c r="C8" s="91"/>
      <c r="D8" s="92"/>
      <c r="E8" s="90"/>
      <c r="F8" s="91"/>
      <c r="G8" s="91"/>
      <c r="H8" s="92"/>
      <c r="I8" s="90"/>
      <c r="J8" s="91"/>
      <c r="K8" s="91"/>
      <c r="L8" s="92"/>
      <c r="M8" s="90"/>
      <c r="N8" s="91"/>
      <c r="O8" s="91"/>
      <c r="P8" s="92"/>
      <c r="Q8" s="90"/>
      <c r="R8" s="91"/>
      <c r="S8" s="91"/>
      <c r="T8" s="92"/>
    </row>
    <row r="9" spans="1:50" x14ac:dyDescent="0.2">
      <c r="A9" s="90"/>
      <c r="B9" s="91"/>
      <c r="C9" s="91"/>
      <c r="D9" s="92"/>
      <c r="E9" s="90"/>
      <c r="F9" s="91"/>
      <c r="G9" s="91"/>
      <c r="H9" s="92"/>
      <c r="I9" s="90"/>
      <c r="J9" s="91"/>
      <c r="K9" s="91"/>
      <c r="L9" s="92"/>
      <c r="M9" s="90"/>
      <c r="N9" s="91"/>
      <c r="O9" s="91"/>
      <c r="P9" s="92"/>
      <c r="Q9" s="90"/>
      <c r="R9" s="91"/>
      <c r="S9" s="91"/>
      <c r="T9" s="92"/>
    </row>
    <row r="10" spans="1:50" x14ac:dyDescent="0.2">
      <c r="A10" s="90"/>
      <c r="B10" s="91"/>
      <c r="C10" s="91"/>
      <c r="D10" s="92"/>
      <c r="E10" s="90"/>
      <c r="F10" s="91"/>
      <c r="G10" s="91"/>
      <c r="H10" s="92"/>
      <c r="I10" s="90"/>
      <c r="J10" s="91"/>
      <c r="K10" s="91"/>
      <c r="L10" s="92"/>
      <c r="M10" s="90"/>
      <c r="N10" s="91"/>
      <c r="O10" s="91"/>
      <c r="P10" s="92"/>
      <c r="Q10" s="90"/>
      <c r="R10" s="91"/>
      <c r="S10" s="91"/>
      <c r="T10" s="92"/>
    </row>
    <row r="11" spans="1:50" x14ac:dyDescent="0.2">
      <c r="A11" s="90"/>
      <c r="B11" s="91"/>
      <c r="C11" s="91"/>
      <c r="D11" s="92"/>
      <c r="E11" s="90"/>
      <c r="F11" s="91"/>
      <c r="G11" s="91"/>
      <c r="H11" s="92"/>
      <c r="I11" s="90"/>
      <c r="J11" s="91"/>
      <c r="K11" s="91"/>
      <c r="L11" s="92"/>
      <c r="M11" s="90"/>
      <c r="N11" s="91"/>
      <c r="O11" s="91"/>
      <c r="P11" s="92"/>
      <c r="Q11" s="90"/>
      <c r="R11" s="91"/>
      <c r="S11" s="91"/>
      <c r="T11" s="92"/>
    </row>
    <row r="12" spans="1:50" x14ac:dyDescent="0.2">
      <c r="A12" s="90"/>
      <c r="B12" s="91"/>
      <c r="C12" s="91"/>
      <c r="D12" s="92"/>
      <c r="E12" s="90"/>
      <c r="F12" s="91"/>
      <c r="G12" s="91"/>
      <c r="H12" s="92"/>
      <c r="I12" s="90"/>
      <c r="J12" s="91"/>
      <c r="K12" s="91"/>
      <c r="L12" s="92"/>
      <c r="M12" s="90"/>
      <c r="N12" s="91"/>
      <c r="O12" s="91"/>
      <c r="P12" s="92"/>
      <c r="Q12" s="90"/>
      <c r="R12" s="91"/>
      <c r="S12" s="91"/>
      <c r="T12" s="92"/>
    </row>
    <row r="13" spans="1:50" s="97" customFormat="1" x14ac:dyDescent="0.2">
      <c r="A13" s="93"/>
      <c r="B13" s="94"/>
      <c r="C13" s="94"/>
      <c r="D13" s="95"/>
      <c r="E13" s="93"/>
      <c r="F13" s="94"/>
      <c r="G13" s="94"/>
      <c r="H13" s="95"/>
      <c r="I13" s="93"/>
      <c r="J13" s="94"/>
      <c r="K13" s="94"/>
      <c r="L13" s="95"/>
      <c r="M13" s="93"/>
      <c r="N13" s="94"/>
      <c r="O13" s="94"/>
      <c r="P13" s="95"/>
      <c r="Q13" s="93"/>
      <c r="R13" s="94"/>
      <c r="S13" s="94"/>
      <c r="T13" s="95"/>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row>
    <row r="14" spans="1:50" s="97" customFormat="1" x14ac:dyDescent="0.2">
      <c r="A14" s="98"/>
      <c r="B14" s="99"/>
      <c r="C14" s="99"/>
      <c r="D14" s="99"/>
      <c r="E14" s="99"/>
      <c r="F14" s="99"/>
      <c r="G14" s="99"/>
      <c r="H14" s="99"/>
      <c r="I14" s="99"/>
      <c r="J14" s="99"/>
      <c r="K14" s="99"/>
      <c r="L14" s="99"/>
      <c r="M14" s="99"/>
      <c r="N14" s="99"/>
      <c r="O14" s="99"/>
      <c r="P14" s="99"/>
      <c r="Q14" s="99"/>
      <c r="R14" s="99"/>
      <c r="S14" s="99"/>
      <c r="T14" s="100"/>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row>
    <row r="15" spans="1:50" s="109" customFormat="1" ht="11.25" x14ac:dyDescent="0.25">
      <c r="A15" s="260" t="s">
        <v>130</v>
      </c>
      <c r="B15" s="261"/>
      <c r="C15" s="261"/>
      <c r="D15" s="261"/>
      <c r="E15" s="261" t="s">
        <v>131</v>
      </c>
      <c r="F15" s="261"/>
      <c r="G15" s="261"/>
      <c r="H15" s="261"/>
      <c r="I15" s="261" t="s">
        <v>132</v>
      </c>
      <c r="J15" s="261"/>
      <c r="K15" s="261"/>
      <c r="L15" s="261"/>
      <c r="M15" s="262" t="s">
        <v>133</v>
      </c>
      <c r="N15" s="262"/>
      <c r="O15" s="262"/>
      <c r="P15" s="262"/>
      <c r="Q15" s="261" t="s">
        <v>134</v>
      </c>
      <c r="R15" s="261"/>
      <c r="S15" s="261"/>
      <c r="T15" s="263"/>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row>
    <row r="16" spans="1:50" s="97" customFormat="1" x14ac:dyDescent="0.2">
      <c r="A16" s="101"/>
      <c r="B16" s="102"/>
      <c r="C16" s="102"/>
      <c r="D16" s="103"/>
      <c r="E16" s="101"/>
      <c r="F16" s="102"/>
      <c r="G16" s="102"/>
      <c r="H16" s="103"/>
      <c r="I16" s="101"/>
      <c r="J16" s="102"/>
      <c r="K16" s="102"/>
      <c r="L16" s="103"/>
      <c r="M16" s="101"/>
      <c r="N16" s="102"/>
      <c r="O16" s="102"/>
      <c r="P16" s="103"/>
      <c r="Q16" s="101"/>
      <c r="R16" s="102"/>
      <c r="S16" s="102"/>
      <c r="T16" s="103"/>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row>
    <row r="17" spans="1:50" s="97" customFormat="1" x14ac:dyDescent="0.2">
      <c r="A17" s="90"/>
      <c r="B17" s="91"/>
      <c r="C17" s="91"/>
      <c r="D17" s="92"/>
      <c r="E17" s="90"/>
      <c r="F17" s="91"/>
      <c r="G17" s="91"/>
      <c r="H17" s="92"/>
      <c r="I17" s="90"/>
      <c r="J17" s="91"/>
      <c r="K17" s="91"/>
      <c r="L17" s="92"/>
      <c r="M17" s="90"/>
      <c r="N17" s="91"/>
      <c r="O17" s="91"/>
      <c r="P17" s="92"/>
      <c r="Q17" s="90"/>
      <c r="R17" s="91"/>
      <c r="S17" s="91"/>
      <c r="T17" s="92"/>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row>
    <row r="18" spans="1:50" s="97" customFormat="1" x14ac:dyDescent="0.2">
      <c r="A18" s="90"/>
      <c r="B18" s="91"/>
      <c r="C18" s="91"/>
      <c r="D18" s="92"/>
      <c r="E18" s="90"/>
      <c r="F18" s="91"/>
      <c r="G18" s="91"/>
      <c r="H18" s="92"/>
      <c r="I18" s="90"/>
      <c r="J18" s="91"/>
      <c r="K18" s="91"/>
      <c r="L18" s="92"/>
      <c r="M18" s="90"/>
      <c r="N18" s="91"/>
      <c r="O18" s="91"/>
      <c r="P18" s="92"/>
      <c r="Q18" s="90"/>
      <c r="R18" s="91"/>
      <c r="S18" s="91"/>
      <c r="T18" s="92"/>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row>
    <row r="19" spans="1:50" s="97" customFormat="1" x14ac:dyDescent="0.2">
      <c r="A19" s="90"/>
      <c r="B19" s="91"/>
      <c r="C19" s="91"/>
      <c r="D19" s="92"/>
      <c r="E19" s="90"/>
      <c r="F19" s="91"/>
      <c r="G19" s="91"/>
      <c r="H19" s="92"/>
      <c r="I19" s="90"/>
      <c r="J19" s="91"/>
      <c r="K19" s="91"/>
      <c r="L19" s="92"/>
      <c r="M19" s="90"/>
      <c r="N19" s="91"/>
      <c r="O19" s="91"/>
      <c r="P19" s="92"/>
      <c r="Q19" s="90"/>
      <c r="R19" s="91"/>
      <c r="S19" s="91"/>
      <c r="T19" s="92"/>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row>
    <row r="20" spans="1:50" s="97" customFormat="1" x14ac:dyDescent="0.2">
      <c r="A20" s="90"/>
      <c r="B20" s="91"/>
      <c r="C20" s="91"/>
      <c r="D20" s="92"/>
      <c r="E20" s="90"/>
      <c r="F20" s="91"/>
      <c r="G20" s="91"/>
      <c r="H20" s="92"/>
      <c r="I20" s="90"/>
      <c r="J20" s="91"/>
      <c r="K20" s="91"/>
      <c r="L20" s="92"/>
      <c r="M20" s="90"/>
      <c r="N20" s="91"/>
      <c r="O20" s="91"/>
      <c r="P20" s="92"/>
      <c r="Q20" s="90"/>
      <c r="R20" s="91"/>
      <c r="S20" s="91"/>
      <c r="T20" s="92"/>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row>
    <row r="21" spans="1:50" s="97" customFormat="1" x14ac:dyDescent="0.2">
      <c r="A21" s="90"/>
      <c r="B21" s="91"/>
      <c r="C21" s="91"/>
      <c r="D21" s="92"/>
      <c r="E21" s="90"/>
      <c r="F21" s="91"/>
      <c r="G21" s="91"/>
      <c r="H21" s="92"/>
      <c r="I21" s="90"/>
      <c r="J21" s="91"/>
      <c r="K21" s="91"/>
      <c r="L21" s="92"/>
      <c r="M21" s="90"/>
      <c r="N21" s="91"/>
      <c r="O21" s="91"/>
      <c r="P21" s="92"/>
      <c r="Q21" s="90"/>
      <c r="R21" s="91"/>
      <c r="S21" s="91"/>
      <c r="T21" s="92"/>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row>
    <row r="22" spans="1:50" s="97" customFormat="1" x14ac:dyDescent="0.2">
      <c r="A22" s="90"/>
      <c r="B22" s="91"/>
      <c r="C22" s="91"/>
      <c r="D22" s="92"/>
      <c r="E22" s="90"/>
      <c r="F22" s="91"/>
      <c r="G22" s="91"/>
      <c r="H22" s="92"/>
      <c r="I22" s="90"/>
      <c r="J22" s="91"/>
      <c r="K22" s="91"/>
      <c r="L22" s="92"/>
      <c r="M22" s="90"/>
      <c r="N22" s="91"/>
      <c r="O22" s="91"/>
      <c r="P22" s="92"/>
      <c r="Q22" s="90"/>
      <c r="R22" s="91"/>
      <c r="S22" s="91"/>
      <c r="T22" s="92"/>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row>
    <row r="23" spans="1:50" s="97" customFormat="1" x14ac:dyDescent="0.2">
      <c r="A23" s="93"/>
      <c r="B23" s="94"/>
      <c r="C23" s="94"/>
      <c r="D23" s="95"/>
      <c r="E23" s="93"/>
      <c r="F23" s="94"/>
      <c r="G23" s="94"/>
      <c r="H23" s="95"/>
      <c r="I23" s="93"/>
      <c r="J23" s="94"/>
      <c r="K23" s="94"/>
      <c r="L23" s="95"/>
      <c r="M23" s="93"/>
      <c r="N23" s="94"/>
      <c r="O23" s="94"/>
      <c r="P23" s="95"/>
      <c r="Q23" s="93"/>
      <c r="R23" s="94"/>
      <c r="S23" s="94"/>
      <c r="T23" s="94"/>
      <c r="U23" s="98"/>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row>
    <row r="24" spans="1:50" s="96" customFormat="1" x14ac:dyDescent="0.2">
      <c r="E24" s="99"/>
      <c r="F24" s="99"/>
      <c r="G24" s="99"/>
      <c r="H24" s="99"/>
      <c r="I24" s="99"/>
      <c r="J24" s="99"/>
      <c r="K24" s="99"/>
      <c r="L24" s="99"/>
      <c r="M24" s="99"/>
      <c r="U24" s="98"/>
    </row>
    <row r="25" spans="1:50" s="96" customFormat="1" x14ac:dyDescent="0.2">
      <c r="A25" s="257" t="s">
        <v>138</v>
      </c>
      <c r="B25" s="254"/>
      <c r="C25" s="254"/>
      <c r="D25" s="254"/>
      <c r="E25" s="254" t="s">
        <v>139</v>
      </c>
      <c r="F25" s="254"/>
      <c r="G25" s="254"/>
      <c r="H25" s="254"/>
      <c r="I25" s="254" t="s">
        <v>140</v>
      </c>
      <c r="J25" s="254"/>
      <c r="K25" s="254"/>
      <c r="L25" s="254"/>
      <c r="M25" s="254" t="s">
        <v>151</v>
      </c>
      <c r="N25" s="254"/>
      <c r="O25" s="254"/>
      <c r="P25" s="254"/>
      <c r="Q25" s="255" t="s">
        <v>153</v>
      </c>
      <c r="R25" s="255"/>
      <c r="S25" s="255"/>
      <c r="T25" s="255"/>
      <c r="U25" s="98"/>
    </row>
    <row r="26" spans="1:50" s="96" customFormat="1" x14ac:dyDescent="0.2">
      <c r="A26" s="111"/>
      <c r="B26" s="112"/>
      <c r="C26" s="112"/>
      <c r="D26" s="113"/>
      <c r="E26" s="111"/>
      <c r="F26" s="112"/>
      <c r="G26" s="112"/>
      <c r="H26" s="113"/>
      <c r="I26" s="111"/>
      <c r="J26" s="112"/>
      <c r="K26" s="112"/>
      <c r="L26" s="113"/>
      <c r="M26" s="111"/>
      <c r="N26" s="112"/>
      <c r="O26" s="112"/>
      <c r="P26" s="112"/>
      <c r="Q26" s="155" t="s">
        <v>158</v>
      </c>
      <c r="R26" s="155" t="s">
        <v>157</v>
      </c>
      <c r="S26" s="258" t="s">
        <v>162</v>
      </c>
      <c r="T26" s="258"/>
      <c r="U26" s="99"/>
    </row>
    <row r="27" spans="1:50" s="96" customFormat="1" x14ac:dyDescent="0.2">
      <c r="A27" s="90"/>
      <c r="B27" s="91"/>
      <c r="C27" s="91"/>
      <c r="D27" s="92"/>
      <c r="E27" s="90"/>
      <c r="F27" s="91"/>
      <c r="G27" s="91"/>
      <c r="H27" s="92"/>
      <c r="I27" s="90"/>
      <c r="J27" s="91"/>
      <c r="K27" s="91"/>
      <c r="L27" s="92"/>
      <c r="M27" s="90"/>
      <c r="N27" s="91"/>
      <c r="O27" s="91"/>
      <c r="P27" s="91"/>
      <c r="Q27" s="125"/>
      <c r="R27" s="126" t="s">
        <v>154</v>
      </c>
      <c r="S27" s="127"/>
      <c r="T27" s="156" t="s">
        <v>163</v>
      </c>
      <c r="U27" s="99"/>
    </row>
    <row r="28" spans="1:50" s="96" customFormat="1" x14ac:dyDescent="0.2">
      <c r="A28" s="90"/>
      <c r="B28" s="91"/>
      <c r="C28" s="91"/>
      <c r="D28" s="92"/>
      <c r="E28" s="90"/>
      <c r="F28" s="91"/>
      <c r="G28" s="91"/>
      <c r="H28" s="92"/>
      <c r="I28" s="90"/>
      <c r="J28" s="91"/>
      <c r="K28" s="91"/>
      <c r="L28" s="92"/>
      <c r="M28" s="90"/>
      <c r="N28" s="91"/>
      <c r="O28" s="91"/>
      <c r="P28" s="91"/>
      <c r="Q28" s="128"/>
      <c r="R28" s="126" t="s">
        <v>155</v>
      </c>
      <c r="S28" s="129"/>
      <c r="T28" s="156" t="s">
        <v>164</v>
      </c>
      <c r="U28" s="99"/>
    </row>
    <row r="29" spans="1:50" s="96" customFormat="1" x14ac:dyDescent="0.2">
      <c r="A29" s="90"/>
      <c r="B29" s="91"/>
      <c r="C29" s="91"/>
      <c r="D29" s="92"/>
      <c r="E29" s="90"/>
      <c r="F29" s="91"/>
      <c r="G29" s="91"/>
      <c r="H29" s="92"/>
      <c r="I29" s="90"/>
      <c r="J29" s="91"/>
      <c r="K29" s="91"/>
      <c r="L29" s="92"/>
      <c r="M29" s="90"/>
      <c r="N29" s="91"/>
      <c r="O29" s="91"/>
      <c r="P29" s="91"/>
      <c r="Q29" s="130"/>
      <c r="R29" s="126" t="s">
        <v>156</v>
      </c>
      <c r="S29" s="131"/>
      <c r="T29" s="131"/>
      <c r="U29" s="99"/>
    </row>
    <row r="30" spans="1:50" s="96" customFormat="1" x14ac:dyDescent="0.2">
      <c r="A30" s="90"/>
      <c r="B30" s="91"/>
      <c r="C30" s="91"/>
      <c r="D30" s="92"/>
      <c r="E30" s="90"/>
      <c r="F30" s="91"/>
      <c r="G30" s="91"/>
      <c r="H30" s="92"/>
      <c r="I30" s="90"/>
      <c r="J30" s="91"/>
      <c r="K30" s="91"/>
      <c r="L30" s="92"/>
      <c r="M30" s="90"/>
      <c r="N30" s="91"/>
      <c r="O30" s="91"/>
      <c r="P30" s="91"/>
      <c r="Q30" s="273" t="s">
        <v>159</v>
      </c>
      <c r="R30" s="273"/>
      <c r="S30" s="131"/>
      <c r="T30" s="131"/>
      <c r="U30" s="99"/>
    </row>
    <row r="31" spans="1:50" s="97" customFormat="1" x14ac:dyDescent="0.2">
      <c r="A31" s="90"/>
      <c r="B31" s="91"/>
      <c r="C31" s="91"/>
      <c r="D31" s="92"/>
      <c r="E31" s="90"/>
      <c r="F31" s="91"/>
      <c r="G31" s="91"/>
      <c r="H31" s="92"/>
      <c r="I31" s="90"/>
      <c r="J31" s="91"/>
      <c r="K31" s="91"/>
      <c r="L31" s="92"/>
      <c r="M31" s="90"/>
      <c r="N31" s="91"/>
      <c r="O31" s="91"/>
      <c r="P31" s="91"/>
      <c r="Q31" s="132" t="s">
        <v>160</v>
      </c>
      <c r="R31" s="259" t="s">
        <v>167</v>
      </c>
      <c r="S31" s="259"/>
      <c r="T31" s="259"/>
      <c r="U31" s="99"/>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row>
    <row r="32" spans="1:50" s="97" customFormat="1" x14ac:dyDescent="0.2">
      <c r="A32" s="90"/>
      <c r="B32" s="91"/>
      <c r="C32" s="91"/>
      <c r="D32" s="92"/>
      <c r="E32" s="90"/>
      <c r="F32" s="91"/>
      <c r="G32" s="91"/>
      <c r="H32" s="92"/>
      <c r="I32" s="90"/>
      <c r="J32" s="91"/>
      <c r="K32" s="91"/>
      <c r="L32" s="92"/>
      <c r="M32" s="90"/>
      <c r="N32" s="91"/>
      <c r="O32" s="91"/>
      <c r="P32" s="91"/>
      <c r="Q32" s="132" t="s">
        <v>161</v>
      </c>
      <c r="R32" s="259" t="s">
        <v>166</v>
      </c>
      <c r="S32" s="259"/>
      <c r="T32" s="259"/>
      <c r="U32" s="99"/>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row>
    <row r="33" spans="1:50" s="97" customFormat="1" x14ac:dyDescent="0.2">
      <c r="A33" s="93"/>
      <c r="B33" s="94"/>
      <c r="C33" s="94"/>
      <c r="D33" s="95"/>
      <c r="E33" s="93"/>
      <c r="F33" s="94"/>
      <c r="G33" s="94"/>
      <c r="H33" s="95"/>
      <c r="I33" s="93"/>
      <c r="J33" s="94"/>
      <c r="K33" s="94"/>
      <c r="L33" s="95"/>
      <c r="M33" s="93"/>
      <c r="N33" s="94"/>
      <c r="O33" s="94"/>
      <c r="P33" s="94"/>
      <c r="Q33" s="132" t="s">
        <v>165</v>
      </c>
      <c r="R33" s="259" t="s">
        <v>168</v>
      </c>
      <c r="S33" s="259"/>
      <c r="T33" s="259"/>
      <c r="U33" s="99"/>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row>
    <row r="34" spans="1:50" s="97" customFormat="1" x14ac:dyDescent="0.2">
      <c r="A34" s="99"/>
      <c r="B34" s="99"/>
      <c r="C34" s="99"/>
      <c r="D34" s="99"/>
      <c r="E34" s="99"/>
      <c r="F34" s="99"/>
      <c r="G34" s="99"/>
      <c r="H34" s="99"/>
      <c r="I34" s="99"/>
      <c r="J34" s="99"/>
      <c r="K34" s="99"/>
      <c r="L34" s="99"/>
      <c r="M34" s="99"/>
      <c r="N34" s="99"/>
      <c r="O34" s="99"/>
      <c r="P34" s="99"/>
      <c r="Q34" s="99"/>
      <c r="R34" s="99"/>
      <c r="S34" s="99"/>
      <c r="T34" s="99"/>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row>
    <row r="35" spans="1:50" s="97" customFormat="1" x14ac:dyDescent="0.2">
      <c r="A35" s="256" t="s">
        <v>141</v>
      </c>
      <c r="B35" s="256"/>
      <c r="C35" s="256" t="s">
        <v>142</v>
      </c>
      <c r="D35" s="256"/>
      <c r="E35" s="256" t="s">
        <v>143</v>
      </c>
      <c r="F35" s="256"/>
      <c r="G35" s="256" t="s">
        <v>144</v>
      </c>
      <c r="H35" s="256"/>
      <c r="I35" s="256" t="s">
        <v>150</v>
      </c>
      <c r="J35" s="256"/>
      <c r="K35" s="110"/>
      <c r="L35" s="99"/>
      <c r="M35" s="99"/>
      <c r="N35" s="99"/>
      <c r="O35" s="99"/>
      <c r="P35" s="99"/>
      <c r="Q35" s="99"/>
      <c r="R35" s="99"/>
      <c r="S35" s="99"/>
      <c r="T35" s="99"/>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row>
    <row r="36" spans="1:50" s="97" customFormat="1" x14ac:dyDescent="0.2">
      <c r="A36" s="110" t="s">
        <v>110</v>
      </c>
      <c r="B36" s="110">
        <v>0</v>
      </c>
      <c r="C36" s="110" t="s">
        <v>110</v>
      </c>
      <c r="D36" s="110">
        <v>0</v>
      </c>
      <c r="E36" s="110" t="s">
        <v>110</v>
      </c>
      <c r="F36" s="110">
        <v>0</v>
      </c>
      <c r="G36" s="110" t="s">
        <v>110</v>
      </c>
      <c r="H36" s="110">
        <v>0</v>
      </c>
      <c r="I36" s="110" t="s">
        <v>110</v>
      </c>
      <c r="J36" s="110">
        <v>0</v>
      </c>
      <c r="K36" s="110"/>
      <c r="L36" s="119"/>
      <c r="M36" s="114"/>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row>
    <row r="37" spans="1:50" s="97" customFormat="1" x14ac:dyDescent="0.2">
      <c r="A37" s="110" t="s">
        <v>111</v>
      </c>
      <c r="B37" s="110">
        <v>75</v>
      </c>
      <c r="C37" s="110" t="s">
        <v>111</v>
      </c>
      <c r="D37" s="110">
        <v>75</v>
      </c>
      <c r="E37" s="110" t="s">
        <v>111</v>
      </c>
      <c r="F37" s="110">
        <v>75</v>
      </c>
      <c r="G37" s="110" t="s">
        <v>111</v>
      </c>
      <c r="H37" s="110">
        <v>75</v>
      </c>
      <c r="I37" s="110" t="s">
        <v>111</v>
      </c>
      <c r="J37" s="110">
        <v>75</v>
      </c>
      <c r="K37" s="110"/>
      <c r="L37" s="120"/>
      <c r="M37" s="114"/>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row>
    <row r="38" spans="1:50" s="97" customFormat="1" x14ac:dyDescent="0.2">
      <c r="A38" s="110" t="s">
        <v>112</v>
      </c>
      <c r="B38" s="110">
        <v>15</v>
      </c>
      <c r="C38" s="110" t="s">
        <v>112</v>
      </c>
      <c r="D38" s="110">
        <v>15</v>
      </c>
      <c r="E38" s="110" t="s">
        <v>112</v>
      </c>
      <c r="F38" s="110">
        <v>15</v>
      </c>
      <c r="G38" s="110" t="s">
        <v>112</v>
      </c>
      <c r="H38" s="110">
        <v>15</v>
      </c>
      <c r="I38" s="110" t="s">
        <v>112</v>
      </c>
      <c r="J38" s="110">
        <v>15</v>
      </c>
      <c r="K38" s="110"/>
      <c r="L38" s="120"/>
      <c r="M38" s="115"/>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row>
    <row r="39" spans="1:50" s="97" customFormat="1" x14ac:dyDescent="0.2">
      <c r="A39" s="110" t="s">
        <v>113</v>
      </c>
      <c r="B39" s="110">
        <v>15</v>
      </c>
      <c r="C39" s="110" t="s">
        <v>113</v>
      </c>
      <c r="D39" s="110">
        <v>15</v>
      </c>
      <c r="E39" s="110" t="s">
        <v>113</v>
      </c>
      <c r="F39" s="110">
        <v>15</v>
      </c>
      <c r="G39" s="110" t="s">
        <v>113</v>
      </c>
      <c r="H39" s="110">
        <v>15</v>
      </c>
      <c r="I39" s="110" t="s">
        <v>113</v>
      </c>
      <c r="J39" s="110">
        <v>15</v>
      </c>
      <c r="K39" s="110"/>
      <c r="L39" s="120"/>
      <c r="M39" s="115"/>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row>
    <row r="40" spans="1:50" s="97" customFormat="1" x14ac:dyDescent="0.2">
      <c r="A40" s="110" t="s">
        <v>114</v>
      </c>
      <c r="B40" s="110">
        <v>100</v>
      </c>
      <c r="C40" s="110" t="s">
        <v>114</v>
      </c>
      <c r="D40" s="110">
        <v>100</v>
      </c>
      <c r="E40" s="110" t="s">
        <v>114</v>
      </c>
      <c r="F40" s="110">
        <v>100</v>
      </c>
      <c r="G40" s="110" t="s">
        <v>114</v>
      </c>
      <c r="H40" s="110">
        <v>100</v>
      </c>
      <c r="I40" s="110" t="s">
        <v>114</v>
      </c>
      <c r="J40" s="110">
        <v>100</v>
      </c>
      <c r="K40" s="110"/>
      <c r="L40" s="120"/>
      <c r="M40" s="115"/>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row>
    <row r="41" spans="1:50" s="97" customFormat="1" x14ac:dyDescent="0.2">
      <c r="A41" s="253" t="s">
        <v>121</v>
      </c>
      <c r="B41" s="253"/>
      <c r="C41" s="253" t="s">
        <v>121</v>
      </c>
      <c r="D41" s="253"/>
      <c r="E41" s="253" t="s">
        <v>121</v>
      </c>
      <c r="F41" s="253"/>
      <c r="G41" s="253" t="s">
        <v>121</v>
      </c>
      <c r="H41" s="253"/>
      <c r="I41" s="253" t="s">
        <v>121</v>
      </c>
      <c r="J41" s="253"/>
      <c r="K41" s="110"/>
      <c r="L41" s="120"/>
      <c r="M41" s="115"/>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row>
    <row r="42" spans="1:50" s="97" customFormat="1" x14ac:dyDescent="0.2">
      <c r="A42" s="110" t="s">
        <v>122</v>
      </c>
      <c r="B42" s="121">
        <f>'1.OVERVIEW CHART DASHBOARD'!H12*100</f>
        <v>54.969217238346523</v>
      </c>
      <c r="C42" s="110" t="s">
        <v>122</v>
      </c>
      <c r="D42" s="121">
        <f>'1.OVERVIEW CHART DASHBOARD'!H18*100</f>
        <v>115.94746716697937</v>
      </c>
      <c r="E42" s="110" t="s">
        <v>122</v>
      </c>
      <c r="F42" s="121">
        <f>'1.OVERVIEW CHART DASHBOARD'!H25*100</f>
        <v>82.697201017811707</v>
      </c>
      <c r="G42" s="110" t="s">
        <v>122</v>
      </c>
      <c r="H42" s="121">
        <f>'1.OVERVIEW CHART DASHBOARD'!H32*100</f>
        <v>110.84905660377358</v>
      </c>
      <c r="I42" s="110" t="s">
        <v>122</v>
      </c>
      <c r="J42" s="121">
        <f>'1.OVERVIEW CHART DASHBOARD'!H37*100</f>
        <v>50.505050505050505</v>
      </c>
      <c r="K42" s="110"/>
      <c r="L42" s="120"/>
      <c r="M42" s="115"/>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row>
    <row r="43" spans="1:50" s="97" customFormat="1" x14ac:dyDescent="0.2">
      <c r="A43" s="110" t="s">
        <v>123</v>
      </c>
      <c r="B43" s="110">
        <v>1</v>
      </c>
      <c r="C43" s="110" t="s">
        <v>123</v>
      </c>
      <c r="D43" s="110">
        <v>1</v>
      </c>
      <c r="E43" s="110" t="s">
        <v>123</v>
      </c>
      <c r="F43" s="110">
        <v>1</v>
      </c>
      <c r="G43" s="110" t="s">
        <v>123</v>
      </c>
      <c r="H43" s="110">
        <v>1</v>
      </c>
      <c r="I43" s="110" t="s">
        <v>123</v>
      </c>
      <c r="J43" s="110">
        <v>1</v>
      </c>
      <c r="K43" s="110"/>
      <c r="L43" s="120"/>
      <c r="M43" s="115"/>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row>
    <row r="44" spans="1:50" s="97" customFormat="1" x14ac:dyDescent="0.2">
      <c r="A44" s="110" t="s">
        <v>124</v>
      </c>
      <c r="B44" s="110">
        <v>122</v>
      </c>
      <c r="C44" s="110" t="s">
        <v>124</v>
      </c>
      <c r="D44" s="110">
        <v>122</v>
      </c>
      <c r="E44" s="110" t="s">
        <v>124</v>
      </c>
      <c r="F44" s="110">
        <v>122</v>
      </c>
      <c r="G44" s="110" t="s">
        <v>124</v>
      </c>
      <c r="H44" s="110">
        <v>122</v>
      </c>
      <c r="I44" s="110" t="s">
        <v>124</v>
      </c>
      <c r="J44" s="110">
        <v>122</v>
      </c>
      <c r="K44" s="110"/>
      <c r="L44" s="120"/>
      <c r="M44" s="115"/>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row>
    <row r="45" spans="1:50" s="97" customFormat="1" x14ac:dyDescent="0.2">
      <c r="A45" s="110"/>
      <c r="B45" s="110"/>
      <c r="C45" s="110"/>
      <c r="D45" s="110"/>
      <c r="E45" s="110"/>
      <c r="F45" s="110"/>
      <c r="G45" s="110"/>
      <c r="H45" s="110"/>
      <c r="I45" s="110"/>
      <c r="J45" s="110"/>
      <c r="K45" s="110"/>
      <c r="L45" s="120"/>
      <c r="M45" s="115"/>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row>
    <row r="46" spans="1:50" s="97" customFormat="1" x14ac:dyDescent="0.2">
      <c r="A46" s="252" t="s">
        <v>145</v>
      </c>
      <c r="B46" s="252"/>
      <c r="C46" s="252" t="s">
        <v>145</v>
      </c>
      <c r="D46" s="252"/>
      <c r="E46" s="252" t="s">
        <v>145</v>
      </c>
      <c r="F46" s="252"/>
      <c r="G46" s="252" t="s">
        <v>145</v>
      </c>
      <c r="H46" s="252"/>
      <c r="I46" s="252" t="s">
        <v>145</v>
      </c>
      <c r="J46" s="252"/>
      <c r="K46" s="110"/>
      <c r="L46" s="120"/>
      <c r="M46" s="115"/>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row>
    <row r="47" spans="1:50" s="97" customFormat="1" ht="15" x14ac:dyDescent="0.25">
      <c r="A47" s="122" t="s">
        <v>122</v>
      </c>
      <c r="B47" s="123">
        <f>'1.OVERVIEW CHART DASHBOARD'!H14*100</f>
        <v>14.285714285714285</v>
      </c>
      <c r="C47" s="122" t="s">
        <v>122</v>
      </c>
      <c r="D47" s="124">
        <f>'1.OVERVIEW CHART DASHBOARD'!H20*100</f>
        <v>113.04347826086956</v>
      </c>
      <c r="E47" s="122" t="s">
        <v>122</v>
      </c>
      <c r="F47" s="124">
        <f>'1.OVERVIEW CHART DASHBOARD'!H27*100</f>
        <v>43.18181818181818</v>
      </c>
      <c r="G47" s="122" t="s">
        <v>122</v>
      </c>
      <c r="H47" s="124">
        <f>'1.OVERVIEW CHART DASHBOARD'!H34*100</f>
        <v>0</v>
      </c>
      <c r="I47" s="122" t="s">
        <v>122</v>
      </c>
      <c r="J47" s="124">
        <f>'1.OVERVIEW CHART DASHBOARD'!H39*100</f>
        <v>38.461538461538467</v>
      </c>
      <c r="K47" s="110"/>
      <c r="L47" s="120"/>
      <c r="M47" s="115"/>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row>
    <row r="48" spans="1:50" s="97" customFormat="1" ht="15" x14ac:dyDescent="0.25">
      <c r="A48" s="122" t="s">
        <v>123</v>
      </c>
      <c r="B48" s="122">
        <v>1</v>
      </c>
      <c r="C48" s="122" t="s">
        <v>123</v>
      </c>
      <c r="D48" s="122">
        <v>1</v>
      </c>
      <c r="E48" s="122" t="s">
        <v>123</v>
      </c>
      <c r="F48" s="122">
        <v>1</v>
      </c>
      <c r="G48" s="122" t="s">
        <v>123</v>
      </c>
      <c r="H48" s="122">
        <v>1</v>
      </c>
      <c r="I48" s="122" t="s">
        <v>123</v>
      </c>
      <c r="J48" s="122">
        <v>1</v>
      </c>
      <c r="K48" s="110"/>
      <c r="L48" s="120"/>
      <c r="M48" s="115"/>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row>
    <row r="49" spans="1:50" s="97" customFormat="1" ht="15" x14ac:dyDescent="0.25">
      <c r="A49" s="122" t="s">
        <v>124</v>
      </c>
      <c r="B49" s="122">
        <v>119</v>
      </c>
      <c r="C49" s="122" t="s">
        <v>124</v>
      </c>
      <c r="D49" s="122">
        <v>119</v>
      </c>
      <c r="E49" s="122" t="s">
        <v>124</v>
      </c>
      <c r="F49" s="122">
        <v>119</v>
      </c>
      <c r="G49" s="122" t="s">
        <v>124</v>
      </c>
      <c r="H49" s="122">
        <v>119</v>
      </c>
      <c r="I49" s="122" t="s">
        <v>124</v>
      </c>
      <c r="J49" s="122">
        <v>119</v>
      </c>
      <c r="K49" s="110"/>
      <c r="L49" s="120"/>
      <c r="M49" s="115"/>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row>
    <row r="50" spans="1:50" s="97" customFormat="1" x14ac:dyDescent="0.2">
      <c r="A50" s="110"/>
      <c r="B50" s="110"/>
      <c r="C50" s="110"/>
      <c r="D50" s="110"/>
      <c r="E50" s="110"/>
      <c r="F50" s="110"/>
      <c r="G50" s="110"/>
      <c r="H50" s="110"/>
      <c r="I50" s="110"/>
      <c r="J50" s="110"/>
      <c r="K50" s="110"/>
      <c r="L50" s="120"/>
      <c r="M50" s="115"/>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row>
    <row r="51" spans="1:50" s="97" customFormat="1" x14ac:dyDescent="0.2">
      <c r="A51" s="256" t="s">
        <v>116</v>
      </c>
      <c r="B51" s="256"/>
      <c r="C51" s="256" t="s">
        <v>117</v>
      </c>
      <c r="D51" s="256"/>
      <c r="E51" s="256" t="s">
        <v>118</v>
      </c>
      <c r="F51" s="256"/>
      <c r="G51" s="256" t="s">
        <v>119</v>
      </c>
      <c r="H51" s="256"/>
      <c r="I51" s="256" t="s">
        <v>120</v>
      </c>
      <c r="J51" s="256"/>
      <c r="K51" s="110"/>
      <c r="L51" s="120"/>
      <c r="M51" s="115"/>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row>
    <row r="52" spans="1:50" s="97" customFormat="1" x14ac:dyDescent="0.2">
      <c r="A52" s="253" t="s">
        <v>109</v>
      </c>
      <c r="B52" s="253"/>
      <c r="C52" s="253" t="s">
        <v>109</v>
      </c>
      <c r="D52" s="253"/>
      <c r="E52" s="253" t="s">
        <v>109</v>
      </c>
      <c r="F52" s="253"/>
      <c r="G52" s="253" t="s">
        <v>109</v>
      </c>
      <c r="H52" s="253"/>
      <c r="I52" s="253" t="s">
        <v>109</v>
      </c>
      <c r="J52" s="253"/>
      <c r="K52" s="110"/>
      <c r="L52" s="120"/>
      <c r="M52" s="115"/>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row>
    <row r="53" spans="1:50" s="97" customFormat="1" x14ac:dyDescent="0.2">
      <c r="A53" s="110" t="s">
        <v>110</v>
      </c>
      <c r="B53" s="110">
        <v>0</v>
      </c>
      <c r="C53" s="110" t="s">
        <v>110</v>
      </c>
      <c r="D53" s="110">
        <v>0</v>
      </c>
      <c r="E53" s="110" t="s">
        <v>110</v>
      </c>
      <c r="F53" s="110">
        <v>0</v>
      </c>
      <c r="G53" s="110" t="s">
        <v>110</v>
      </c>
      <c r="H53" s="110">
        <v>0</v>
      </c>
      <c r="I53" s="110" t="s">
        <v>110</v>
      </c>
      <c r="J53" s="110">
        <v>0</v>
      </c>
      <c r="K53" s="110"/>
      <c r="L53" s="120"/>
      <c r="M53" s="115"/>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row>
    <row r="54" spans="1:50" s="97" customFormat="1" x14ac:dyDescent="0.2">
      <c r="A54" s="110" t="s">
        <v>111</v>
      </c>
      <c r="B54" s="110">
        <v>75</v>
      </c>
      <c r="C54" s="110" t="s">
        <v>111</v>
      </c>
      <c r="D54" s="110">
        <v>75</v>
      </c>
      <c r="E54" s="110" t="s">
        <v>111</v>
      </c>
      <c r="F54" s="110">
        <v>75</v>
      </c>
      <c r="G54" s="110" t="s">
        <v>111</v>
      </c>
      <c r="H54" s="110">
        <v>75</v>
      </c>
      <c r="I54" s="110" t="s">
        <v>111</v>
      </c>
      <c r="J54" s="110">
        <v>75</v>
      </c>
      <c r="K54" s="110"/>
      <c r="L54" s="120"/>
      <c r="M54" s="115"/>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row>
    <row r="55" spans="1:50" s="97" customFormat="1" x14ac:dyDescent="0.2">
      <c r="A55" s="110" t="s">
        <v>112</v>
      </c>
      <c r="B55" s="110">
        <v>15</v>
      </c>
      <c r="C55" s="110" t="s">
        <v>112</v>
      </c>
      <c r="D55" s="110">
        <v>15</v>
      </c>
      <c r="E55" s="110" t="s">
        <v>112</v>
      </c>
      <c r="F55" s="110">
        <v>15</v>
      </c>
      <c r="G55" s="110" t="s">
        <v>112</v>
      </c>
      <c r="H55" s="110">
        <v>15</v>
      </c>
      <c r="I55" s="110" t="s">
        <v>112</v>
      </c>
      <c r="J55" s="110">
        <v>15</v>
      </c>
      <c r="K55" s="110"/>
      <c r="L55" s="120"/>
      <c r="M55" s="115"/>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row>
    <row r="56" spans="1:50" s="97" customFormat="1" x14ac:dyDescent="0.2">
      <c r="A56" s="110" t="s">
        <v>113</v>
      </c>
      <c r="B56" s="110">
        <v>15</v>
      </c>
      <c r="C56" s="110" t="s">
        <v>113</v>
      </c>
      <c r="D56" s="110">
        <v>15</v>
      </c>
      <c r="E56" s="110" t="s">
        <v>113</v>
      </c>
      <c r="F56" s="110">
        <v>15</v>
      </c>
      <c r="G56" s="110" t="s">
        <v>113</v>
      </c>
      <c r="H56" s="110">
        <v>15</v>
      </c>
      <c r="I56" s="110" t="s">
        <v>113</v>
      </c>
      <c r="J56" s="110">
        <v>15</v>
      </c>
      <c r="K56" s="110"/>
      <c r="L56" s="120"/>
      <c r="M56" s="115"/>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row>
    <row r="57" spans="1:50" s="97" customFormat="1" x14ac:dyDescent="0.2">
      <c r="A57" s="110" t="s">
        <v>114</v>
      </c>
      <c r="B57" s="110">
        <v>100</v>
      </c>
      <c r="C57" s="110" t="s">
        <v>114</v>
      </c>
      <c r="D57" s="110">
        <v>100</v>
      </c>
      <c r="E57" s="110" t="s">
        <v>114</v>
      </c>
      <c r="F57" s="110">
        <v>100</v>
      </c>
      <c r="G57" s="110" t="s">
        <v>114</v>
      </c>
      <c r="H57" s="110">
        <v>100</v>
      </c>
      <c r="I57" s="110" t="s">
        <v>114</v>
      </c>
      <c r="J57" s="110">
        <v>100</v>
      </c>
      <c r="K57" s="110"/>
      <c r="L57" s="120"/>
      <c r="M57" s="115"/>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row>
    <row r="58" spans="1:50" s="97" customFormat="1" x14ac:dyDescent="0.2">
      <c r="A58" s="253" t="s">
        <v>121</v>
      </c>
      <c r="B58" s="253"/>
      <c r="C58" s="253" t="s">
        <v>121</v>
      </c>
      <c r="D58" s="253"/>
      <c r="E58" s="253" t="s">
        <v>121</v>
      </c>
      <c r="F58" s="253"/>
      <c r="G58" s="253" t="s">
        <v>121</v>
      </c>
      <c r="H58" s="253"/>
      <c r="I58" s="253" t="s">
        <v>121</v>
      </c>
      <c r="J58" s="253"/>
      <c r="K58" s="110"/>
      <c r="L58" s="120"/>
      <c r="M58" s="115"/>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row>
    <row r="59" spans="1:50" s="97" customFormat="1" x14ac:dyDescent="0.2">
      <c r="A59" s="110" t="s">
        <v>122</v>
      </c>
      <c r="B59" s="121">
        <f>'1.OVERVIEW CHART DASHBOARD'!H44*100</f>
        <v>8.2278481012658222</v>
      </c>
      <c r="C59" s="110" t="s">
        <v>122</v>
      </c>
      <c r="D59" s="121">
        <f>'1.OVERVIEW CHART DASHBOARD'!H45*100</f>
        <v>25</v>
      </c>
      <c r="E59" s="110" t="s">
        <v>122</v>
      </c>
      <c r="F59" s="121">
        <f>'1.OVERVIEW CHART DASHBOARD'!H46*100</f>
        <v>0</v>
      </c>
      <c r="G59" s="110" t="s">
        <v>122</v>
      </c>
      <c r="H59" s="121" t="e">
        <f>'1.OVERVIEW CHART DASHBOARD'!H47*100</f>
        <v>#VALUE!</v>
      </c>
      <c r="I59" s="110" t="s">
        <v>122</v>
      </c>
      <c r="J59" s="121">
        <f>'1.OVERVIEW CHART DASHBOARD'!H48*100</f>
        <v>0</v>
      </c>
      <c r="K59" s="110"/>
      <c r="L59" s="120"/>
      <c r="M59" s="115"/>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row>
    <row r="60" spans="1:50" s="97" customFormat="1" x14ac:dyDescent="0.2">
      <c r="A60" s="110" t="s">
        <v>123</v>
      </c>
      <c r="B60" s="110">
        <v>1</v>
      </c>
      <c r="C60" s="110" t="s">
        <v>123</v>
      </c>
      <c r="D60" s="110">
        <v>1</v>
      </c>
      <c r="E60" s="110" t="s">
        <v>123</v>
      </c>
      <c r="F60" s="110">
        <v>1</v>
      </c>
      <c r="G60" s="110" t="s">
        <v>123</v>
      </c>
      <c r="H60" s="110">
        <v>1</v>
      </c>
      <c r="I60" s="110" t="s">
        <v>123</v>
      </c>
      <c r="J60" s="110">
        <v>1</v>
      </c>
      <c r="K60" s="110"/>
      <c r="L60" s="120"/>
      <c r="M60" s="115"/>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row>
    <row r="61" spans="1:50" s="97" customFormat="1" x14ac:dyDescent="0.2">
      <c r="A61" s="110" t="s">
        <v>124</v>
      </c>
      <c r="B61" s="110">
        <v>122</v>
      </c>
      <c r="C61" s="110" t="s">
        <v>124</v>
      </c>
      <c r="D61" s="110">
        <v>122</v>
      </c>
      <c r="E61" s="110" t="s">
        <v>124</v>
      </c>
      <c r="F61" s="110">
        <v>122</v>
      </c>
      <c r="G61" s="110" t="s">
        <v>124</v>
      </c>
      <c r="H61" s="110">
        <v>122</v>
      </c>
      <c r="I61" s="110" t="s">
        <v>124</v>
      </c>
      <c r="J61" s="110">
        <v>122</v>
      </c>
      <c r="K61" s="110"/>
      <c r="L61" s="120"/>
      <c r="M61" s="115"/>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row>
    <row r="62" spans="1:50" s="97" customFormat="1" x14ac:dyDescent="0.2">
      <c r="A62" s="110"/>
      <c r="B62" s="110"/>
      <c r="C62" s="110"/>
      <c r="D62" s="110"/>
      <c r="E62" s="110"/>
      <c r="F62" s="110"/>
      <c r="G62" s="110"/>
      <c r="H62" s="110"/>
      <c r="I62" s="110"/>
      <c r="J62" s="110"/>
      <c r="K62" s="110"/>
      <c r="L62" s="120"/>
      <c r="M62" s="115"/>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row>
    <row r="63" spans="1:50" s="97" customFormat="1" x14ac:dyDescent="0.2">
      <c r="A63" s="252" t="s">
        <v>145</v>
      </c>
      <c r="B63" s="252"/>
      <c r="C63" s="252" t="s">
        <v>145</v>
      </c>
      <c r="D63" s="252"/>
      <c r="E63" s="252" t="s">
        <v>145</v>
      </c>
      <c r="F63" s="252"/>
      <c r="G63" s="252" t="s">
        <v>145</v>
      </c>
      <c r="H63" s="252"/>
      <c r="I63" s="252" t="s">
        <v>145</v>
      </c>
      <c r="J63" s="252"/>
      <c r="K63" s="110"/>
      <c r="L63" s="120"/>
      <c r="M63" s="115"/>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row>
    <row r="64" spans="1:50" s="97" customFormat="1" ht="15" x14ac:dyDescent="0.25">
      <c r="A64" s="122" t="s">
        <v>122</v>
      </c>
      <c r="B64" s="122">
        <v>20</v>
      </c>
      <c r="C64" s="122" t="s">
        <v>122</v>
      </c>
      <c r="D64" s="122">
        <v>20</v>
      </c>
      <c r="E64" s="122" t="s">
        <v>122</v>
      </c>
      <c r="F64" s="122">
        <v>20</v>
      </c>
      <c r="G64" s="122" t="s">
        <v>122</v>
      </c>
      <c r="H64" s="122">
        <v>20</v>
      </c>
      <c r="I64" s="122" t="s">
        <v>122</v>
      </c>
      <c r="J64" s="122">
        <v>20</v>
      </c>
      <c r="K64" s="110"/>
      <c r="L64" s="120"/>
      <c r="M64" s="115"/>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row>
    <row r="65" spans="1:50" s="97" customFormat="1" ht="15" x14ac:dyDescent="0.25">
      <c r="A65" s="122" t="s">
        <v>123</v>
      </c>
      <c r="B65" s="122">
        <v>1</v>
      </c>
      <c r="C65" s="122" t="s">
        <v>123</v>
      </c>
      <c r="D65" s="122">
        <v>1</v>
      </c>
      <c r="E65" s="122" t="s">
        <v>123</v>
      </c>
      <c r="F65" s="122">
        <v>1</v>
      </c>
      <c r="G65" s="122" t="s">
        <v>123</v>
      </c>
      <c r="H65" s="122">
        <v>1</v>
      </c>
      <c r="I65" s="122" t="s">
        <v>123</v>
      </c>
      <c r="J65" s="122">
        <v>1</v>
      </c>
      <c r="K65" s="110"/>
      <c r="L65" s="120"/>
      <c r="M65" s="115"/>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row>
    <row r="66" spans="1:50" s="97" customFormat="1" ht="15" x14ac:dyDescent="0.25">
      <c r="A66" s="122" t="s">
        <v>124</v>
      </c>
      <c r="B66" s="122">
        <v>119</v>
      </c>
      <c r="C66" s="122" t="s">
        <v>124</v>
      </c>
      <c r="D66" s="122">
        <v>119</v>
      </c>
      <c r="E66" s="122" t="s">
        <v>124</v>
      </c>
      <c r="F66" s="122">
        <v>119</v>
      </c>
      <c r="G66" s="122" t="s">
        <v>124</v>
      </c>
      <c r="H66" s="122">
        <v>119</v>
      </c>
      <c r="I66" s="122" t="s">
        <v>124</v>
      </c>
      <c r="J66" s="122">
        <v>119</v>
      </c>
      <c r="K66" s="110"/>
      <c r="L66" s="120"/>
      <c r="M66" s="115"/>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row>
    <row r="67" spans="1:50" s="97" customFormat="1" x14ac:dyDescent="0.2">
      <c r="A67" s="110"/>
      <c r="B67" s="110"/>
      <c r="C67" s="110"/>
      <c r="D67" s="110"/>
      <c r="E67" s="110"/>
      <c r="F67" s="110"/>
      <c r="G67" s="110"/>
      <c r="H67" s="110"/>
      <c r="I67" s="110"/>
      <c r="J67" s="110"/>
      <c r="K67" s="110"/>
      <c r="L67" s="120"/>
      <c r="M67" s="115"/>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row>
    <row r="68" spans="1:50" s="97" customFormat="1" x14ac:dyDescent="0.2">
      <c r="A68" s="110"/>
      <c r="B68" s="110"/>
      <c r="C68" s="110"/>
      <c r="D68" s="110"/>
      <c r="E68" s="110"/>
      <c r="F68" s="110"/>
      <c r="G68" s="110"/>
      <c r="H68" s="110"/>
      <c r="I68" s="110"/>
      <c r="J68" s="110"/>
      <c r="K68" s="110"/>
      <c r="L68" s="120"/>
      <c r="M68" s="115"/>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row>
    <row r="69" spans="1:50" s="97" customFormat="1" x14ac:dyDescent="0.2">
      <c r="A69" s="256" t="s">
        <v>135</v>
      </c>
      <c r="B69" s="256"/>
      <c r="C69" s="256" t="s">
        <v>136</v>
      </c>
      <c r="D69" s="256"/>
      <c r="E69" s="256" t="s">
        <v>137</v>
      </c>
      <c r="F69" s="256"/>
      <c r="G69" s="256" t="s">
        <v>152</v>
      </c>
      <c r="H69" s="256"/>
      <c r="I69" s="110"/>
      <c r="J69" s="110"/>
      <c r="K69" s="110"/>
      <c r="L69" s="120"/>
      <c r="M69" s="115"/>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row>
    <row r="70" spans="1:50" s="97" customFormat="1" x14ac:dyDescent="0.2">
      <c r="A70" s="253" t="s">
        <v>109</v>
      </c>
      <c r="B70" s="253"/>
      <c r="C70" s="253" t="s">
        <v>109</v>
      </c>
      <c r="D70" s="253"/>
      <c r="E70" s="253" t="s">
        <v>109</v>
      </c>
      <c r="F70" s="253"/>
      <c r="G70" s="253" t="s">
        <v>109</v>
      </c>
      <c r="H70" s="253"/>
      <c r="I70" s="110"/>
      <c r="J70" s="110"/>
      <c r="K70" s="110"/>
      <c r="L70" s="120"/>
      <c r="M70" s="115"/>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row>
    <row r="71" spans="1:50" s="97" customFormat="1" x14ac:dyDescent="0.2">
      <c r="A71" s="110" t="s">
        <v>110</v>
      </c>
      <c r="B71" s="110">
        <v>0</v>
      </c>
      <c r="C71" s="110" t="s">
        <v>110</v>
      </c>
      <c r="D71" s="110">
        <v>0</v>
      </c>
      <c r="E71" s="110" t="s">
        <v>110</v>
      </c>
      <c r="F71" s="110">
        <v>0</v>
      </c>
      <c r="G71" s="110" t="s">
        <v>110</v>
      </c>
      <c r="H71" s="110">
        <v>0</v>
      </c>
      <c r="I71" s="110"/>
      <c r="J71" s="110"/>
      <c r="K71" s="110"/>
      <c r="L71" s="120"/>
      <c r="M71" s="115"/>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row>
    <row r="72" spans="1:50" s="97" customFormat="1" x14ac:dyDescent="0.2">
      <c r="A72" s="110" t="s">
        <v>111</v>
      </c>
      <c r="B72" s="110">
        <v>75</v>
      </c>
      <c r="C72" s="110" t="s">
        <v>111</v>
      </c>
      <c r="D72" s="110">
        <v>75</v>
      </c>
      <c r="E72" s="110" t="s">
        <v>111</v>
      </c>
      <c r="F72" s="110">
        <v>75</v>
      </c>
      <c r="G72" s="110" t="s">
        <v>111</v>
      </c>
      <c r="H72" s="110">
        <v>75</v>
      </c>
      <c r="I72" s="110"/>
      <c r="J72" s="110"/>
      <c r="K72" s="110"/>
      <c r="L72" s="120"/>
      <c r="M72" s="115"/>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row>
    <row r="73" spans="1:50" s="97" customFormat="1" x14ac:dyDescent="0.2">
      <c r="A73" s="110" t="s">
        <v>112</v>
      </c>
      <c r="B73" s="110">
        <v>15</v>
      </c>
      <c r="C73" s="110" t="s">
        <v>112</v>
      </c>
      <c r="D73" s="110">
        <v>15</v>
      </c>
      <c r="E73" s="110" t="s">
        <v>112</v>
      </c>
      <c r="F73" s="110">
        <v>15</v>
      </c>
      <c r="G73" s="110" t="s">
        <v>112</v>
      </c>
      <c r="H73" s="110">
        <v>15</v>
      </c>
      <c r="I73" s="110"/>
      <c r="J73" s="110"/>
      <c r="K73" s="110"/>
      <c r="L73" s="115"/>
      <c r="M73" s="115"/>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row>
    <row r="74" spans="1:50" s="97" customFormat="1" x14ac:dyDescent="0.2">
      <c r="A74" s="110" t="s">
        <v>113</v>
      </c>
      <c r="B74" s="110">
        <v>15</v>
      </c>
      <c r="C74" s="110" t="s">
        <v>113</v>
      </c>
      <c r="D74" s="110">
        <v>15</v>
      </c>
      <c r="E74" s="110" t="s">
        <v>113</v>
      </c>
      <c r="F74" s="110">
        <v>15</v>
      </c>
      <c r="G74" s="110" t="s">
        <v>113</v>
      </c>
      <c r="H74" s="110">
        <v>15</v>
      </c>
      <c r="I74" s="110"/>
      <c r="J74" s="110"/>
      <c r="K74" s="110"/>
      <c r="L74" s="115"/>
      <c r="M74" s="115"/>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row>
    <row r="75" spans="1:50" s="97" customFormat="1" x14ac:dyDescent="0.2">
      <c r="A75" s="110" t="s">
        <v>114</v>
      </c>
      <c r="B75" s="110">
        <v>100</v>
      </c>
      <c r="C75" s="110" t="s">
        <v>114</v>
      </c>
      <c r="D75" s="110">
        <v>100</v>
      </c>
      <c r="E75" s="110" t="s">
        <v>114</v>
      </c>
      <c r="F75" s="110">
        <v>100</v>
      </c>
      <c r="G75" s="110" t="s">
        <v>114</v>
      </c>
      <c r="H75" s="110">
        <v>100</v>
      </c>
      <c r="I75" s="110"/>
      <c r="J75" s="110"/>
      <c r="K75" s="110"/>
      <c r="L75" s="115"/>
      <c r="M75" s="115"/>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row>
    <row r="76" spans="1:50" s="97" customFormat="1" x14ac:dyDescent="0.2">
      <c r="A76" s="253" t="s">
        <v>121</v>
      </c>
      <c r="B76" s="253"/>
      <c r="C76" s="253" t="s">
        <v>121</v>
      </c>
      <c r="D76" s="253"/>
      <c r="E76" s="253" t="s">
        <v>121</v>
      </c>
      <c r="F76" s="253"/>
      <c r="G76" s="253" t="s">
        <v>121</v>
      </c>
      <c r="H76" s="253"/>
      <c r="I76" s="110"/>
      <c r="J76" s="110"/>
      <c r="K76" s="110"/>
      <c r="L76" s="115"/>
      <c r="M76" s="115"/>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row>
    <row r="77" spans="1:50" s="97" customFormat="1" x14ac:dyDescent="0.2">
      <c r="A77" s="110" t="s">
        <v>122</v>
      </c>
      <c r="B77" s="121">
        <f>'1.OVERVIEW CHART DASHBOARD'!H49*100</f>
        <v>28.571428571428569</v>
      </c>
      <c r="C77" s="110" t="s">
        <v>122</v>
      </c>
      <c r="D77" s="121">
        <f>'1.OVERVIEW CHART DASHBOARD'!H57*100</f>
        <v>37.5</v>
      </c>
      <c r="E77" s="110" t="s">
        <v>122</v>
      </c>
      <c r="F77" s="121">
        <f>'1.OVERVIEW CHART DASHBOARD'!H59*100</f>
        <v>2074.7899159663884</v>
      </c>
      <c r="G77" s="110" t="s">
        <v>122</v>
      </c>
      <c r="H77" s="121">
        <f>'1.OVERVIEW CHART DASHBOARD'!H42*100</f>
        <v>133.33333333333331</v>
      </c>
      <c r="I77" s="110"/>
      <c r="J77" s="110"/>
      <c r="K77" s="110"/>
      <c r="L77" s="115"/>
      <c r="M77" s="115"/>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row>
    <row r="78" spans="1:50" s="97" customFormat="1" x14ac:dyDescent="0.2">
      <c r="A78" s="110" t="s">
        <v>123</v>
      </c>
      <c r="B78" s="110">
        <v>1</v>
      </c>
      <c r="C78" s="110" t="s">
        <v>123</v>
      </c>
      <c r="D78" s="110">
        <v>1</v>
      </c>
      <c r="E78" s="110" t="s">
        <v>123</v>
      </c>
      <c r="F78" s="110">
        <v>1</v>
      </c>
      <c r="G78" s="110" t="s">
        <v>123</v>
      </c>
      <c r="H78" s="110">
        <v>1</v>
      </c>
      <c r="I78" s="110"/>
      <c r="J78" s="110"/>
      <c r="K78" s="110"/>
      <c r="L78" s="115"/>
      <c r="M78" s="115"/>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row>
    <row r="79" spans="1:50" s="97" customFormat="1" x14ac:dyDescent="0.2">
      <c r="A79" s="110" t="s">
        <v>124</v>
      </c>
      <c r="B79" s="110">
        <v>122</v>
      </c>
      <c r="C79" s="110" t="s">
        <v>124</v>
      </c>
      <c r="D79" s="110">
        <v>122</v>
      </c>
      <c r="E79" s="110" t="s">
        <v>124</v>
      </c>
      <c r="F79" s="110">
        <v>122</v>
      </c>
      <c r="G79" s="110" t="s">
        <v>124</v>
      </c>
      <c r="H79" s="110">
        <v>122</v>
      </c>
      <c r="I79" s="110"/>
      <c r="J79" s="110"/>
      <c r="K79" s="110"/>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row>
    <row r="80" spans="1:50" s="97" customFormat="1" x14ac:dyDescent="0.2">
      <c r="A80" s="252" t="s">
        <v>145</v>
      </c>
      <c r="B80" s="252"/>
      <c r="C80" s="252" t="s">
        <v>145</v>
      </c>
      <c r="D80" s="252"/>
      <c r="E80" s="252" t="s">
        <v>145</v>
      </c>
      <c r="F80" s="252"/>
      <c r="G80" s="252" t="s">
        <v>145</v>
      </c>
      <c r="H80" s="252"/>
      <c r="I80" s="110"/>
      <c r="J80" s="110"/>
      <c r="K80" s="110"/>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row>
    <row r="81" spans="1:50" s="97" customFormat="1" ht="15" x14ac:dyDescent="0.25">
      <c r="A81" s="122" t="s">
        <v>122</v>
      </c>
      <c r="B81" s="122">
        <v>20</v>
      </c>
      <c r="C81" s="122" t="s">
        <v>122</v>
      </c>
      <c r="D81" s="124">
        <f>'1.OVERVIEW CHART DASHBOARD'!H58*100</f>
        <v>0</v>
      </c>
      <c r="E81" s="122" t="s">
        <v>122</v>
      </c>
      <c r="F81" s="122">
        <v>20</v>
      </c>
      <c r="G81" s="122" t="s">
        <v>122</v>
      </c>
      <c r="H81" s="124">
        <f>'1.OVERVIEW CHART DASHBOARD'!H43*100</f>
        <v>115.78947368421053</v>
      </c>
      <c r="I81" s="110"/>
      <c r="J81" s="110"/>
      <c r="K81" s="110"/>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row>
    <row r="82" spans="1:50" ht="15" x14ac:dyDescent="0.25">
      <c r="A82" s="122" t="s">
        <v>123</v>
      </c>
      <c r="B82" s="122">
        <v>1</v>
      </c>
      <c r="C82" s="122" t="s">
        <v>123</v>
      </c>
      <c r="D82" s="122">
        <v>1</v>
      </c>
      <c r="E82" s="122" t="s">
        <v>123</v>
      </c>
      <c r="F82" s="122">
        <v>1</v>
      </c>
      <c r="G82" s="122" t="s">
        <v>123</v>
      </c>
      <c r="H82" s="122">
        <v>1</v>
      </c>
      <c r="I82" s="110"/>
      <c r="J82" s="110"/>
      <c r="K82" s="110"/>
      <c r="L82" s="96"/>
      <c r="M82" s="96"/>
      <c r="N82" s="96"/>
      <c r="O82" s="96"/>
      <c r="P82" s="96"/>
      <c r="Q82" s="96"/>
      <c r="R82" s="96"/>
      <c r="S82" s="96"/>
      <c r="T82" s="96"/>
      <c r="U82" s="96"/>
    </row>
    <row r="83" spans="1:50" ht="15" x14ac:dyDescent="0.25">
      <c r="A83" s="122" t="s">
        <v>124</v>
      </c>
      <c r="B83" s="122">
        <v>119</v>
      </c>
      <c r="C83" s="122" t="s">
        <v>124</v>
      </c>
      <c r="D83" s="122">
        <v>119</v>
      </c>
      <c r="E83" s="122" t="s">
        <v>124</v>
      </c>
      <c r="F83" s="122">
        <v>119</v>
      </c>
      <c r="G83" s="122" t="s">
        <v>124</v>
      </c>
      <c r="H83" s="122">
        <v>119</v>
      </c>
      <c r="I83" s="110"/>
      <c r="J83" s="110"/>
      <c r="K83" s="110"/>
      <c r="L83" s="96"/>
      <c r="M83" s="96"/>
      <c r="N83" s="96"/>
      <c r="O83" s="96"/>
      <c r="P83" s="96"/>
      <c r="Q83" s="96"/>
      <c r="R83" s="96"/>
      <c r="S83" s="96"/>
      <c r="T83" s="96"/>
      <c r="U83" s="96"/>
    </row>
    <row r="84" spans="1:50" x14ac:dyDescent="0.2">
      <c r="A84" s="110"/>
      <c r="B84" s="110"/>
      <c r="C84" s="110"/>
      <c r="D84" s="110"/>
      <c r="E84" s="110"/>
      <c r="F84" s="110"/>
      <c r="G84" s="110"/>
      <c r="H84" s="110"/>
      <c r="I84" s="110"/>
      <c r="J84" s="110"/>
      <c r="K84" s="110"/>
      <c r="L84" s="96"/>
      <c r="M84" s="96"/>
      <c r="N84" s="96"/>
      <c r="O84" s="96"/>
      <c r="P84" s="96"/>
      <c r="Q84" s="96"/>
      <c r="R84" s="96"/>
      <c r="S84" s="96"/>
      <c r="T84" s="96"/>
      <c r="U84" s="96"/>
    </row>
    <row r="85" spans="1:50" x14ac:dyDescent="0.2">
      <c r="A85" s="110"/>
      <c r="B85" s="110"/>
      <c r="C85" s="110"/>
      <c r="D85" s="110"/>
      <c r="E85" s="110"/>
      <c r="F85" s="110"/>
      <c r="G85" s="110"/>
      <c r="H85" s="110"/>
      <c r="I85" s="110"/>
      <c r="J85" s="110"/>
      <c r="K85" s="110"/>
      <c r="L85" s="96"/>
      <c r="M85" s="96"/>
      <c r="N85" s="96"/>
      <c r="O85" s="96"/>
      <c r="P85" s="96"/>
      <c r="Q85" s="96"/>
      <c r="R85" s="96"/>
      <c r="S85" s="96"/>
      <c r="T85" s="96"/>
      <c r="U85" s="96"/>
    </row>
    <row r="86" spans="1:50" x14ac:dyDescent="0.2">
      <c r="A86" s="96"/>
      <c r="B86" s="96"/>
      <c r="C86" s="96"/>
      <c r="D86" s="96"/>
      <c r="E86" s="96"/>
      <c r="F86" s="96"/>
      <c r="G86" s="96"/>
      <c r="H86" s="96"/>
      <c r="I86" s="96"/>
      <c r="J86" s="96"/>
      <c r="K86" s="96"/>
      <c r="L86" s="96"/>
      <c r="M86" s="96"/>
      <c r="N86" s="96"/>
      <c r="O86" s="96"/>
      <c r="P86" s="96"/>
      <c r="Q86" s="96"/>
      <c r="R86" s="96"/>
      <c r="S86" s="96"/>
      <c r="T86" s="96"/>
      <c r="U86" s="96"/>
    </row>
    <row r="87" spans="1:50" x14ac:dyDescent="0.2">
      <c r="A87" s="96"/>
      <c r="B87" s="96"/>
      <c r="C87" s="96"/>
      <c r="D87" s="96"/>
      <c r="E87" s="96"/>
      <c r="F87" s="96"/>
      <c r="G87" s="96"/>
      <c r="H87" s="96"/>
      <c r="I87" s="96"/>
      <c r="J87" s="96"/>
      <c r="K87" s="96"/>
      <c r="L87" s="96"/>
      <c r="M87" s="96"/>
      <c r="N87" s="96"/>
      <c r="O87" s="96"/>
      <c r="P87" s="96"/>
      <c r="Q87" s="96"/>
      <c r="R87" s="96"/>
      <c r="S87" s="96"/>
      <c r="T87" s="96"/>
      <c r="U87" s="96"/>
    </row>
    <row r="88" spans="1:50" x14ac:dyDescent="0.2">
      <c r="A88" s="96"/>
      <c r="B88" s="96"/>
      <c r="C88" s="96"/>
      <c r="D88" s="96"/>
      <c r="E88" s="96"/>
      <c r="F88" s="96"/>
      <c r="G88" s="96"/>
      <c r="H88" s="96"/>
      <c r="I88" s="96"/>
      <c r="J88" s="96"/>
      <c r="K88" s="96"/>
      <c r="L88" s="96"/>
      <c r="M88" s="96"/>
      <c r="N88" s="96"/>
      <c r="O88" s="96"/>
      <c r="P88" s="96"/>
      <c r="Q88" s="96"/>
      <c r="R88" s="96"/>
      <c r="S88" s="96"/>
      <c r="T88" s="96"/>
      <c r="U88" s="96"/>
    </row>
    <row r="89" spans="1:50" x14ac:dyDescent="0.2">
      <c r="A89" s="96"/>
      <c r="B89" s="96"/>
      <c r="C89" s="96"/>
      <c r="D89" s="96"/>
      <c r="E89" s="96"/>
      <c r="F89" s="96"/>
      <c r="G89" s="96"/>
      <c r="H89" s="96"/>
      <c r="I89" s="96"/>
      <c r="J89" s="96"/>
      <c r="K89" s="96"/>
      <c r="L89" s="96"/>
      <c r="M89" s="96"/>
      <c r="N89" s="96"/>
      <c r="O89" s="96"/>
      <c r="P89" s="96"/>
      <c r="Q89" s="96"/>
      <c r="R89" s="96"/>
      <c r="S89" s="96"/>
      <c r="T89" s="96"/>
      <c r="U89" s="96"/>
    </row>
    <row r="90" spans="1:50" x14ac:dyDescent="0.2">
      <c r="A90" s="96"/>
      <c r="B90" s="96"/>
      <c r="C90" s="96"/>
      <c r="D90" s="96"/>
      <c r="E90" s="96"/>
      <c r="F90" s="96"/>
      <c r="G90" s="96"/>
      <c r="H90" s="96"/>
      <c r="I90" s="96"/>
      <c r="J90" s="96"/>
      <c r="K90" s="96"/>
      <c r="L90" s="96"/>
      <c r="M90" s="96"/>
      <c r="N90" s="96"/>
      <c r="O90" s="96"/>
      <c r="P90" s="96"/>
      <c r="Q90" s="96"/>
      <c r="R90" s="96"/>
      <c r="S90" s="96"/>
      <c r="T90" s="96"/>
      <c r="U90" s="96"/>
    </row>
    <row r="91" spans="1:50" s="85" customFormat="1" x14ac:dyDescent="0.2">
      <c r="A91" s="96"/>
      <c r="B91" s="96"/>
      <c r="C91" s="96"/>
      <c r="D91" s="96"/>
      <c r="E91" s="96"/>
      <c r="F91" s="96"/>
      <c r="G91" s="96"/>
      <c r="H91" s="96"/>
      <c r="I91" s="96"/>
      <c r="J91" s="96"/>
      <c r="K91" s="96"/>
      <c r="L91" s="96"/>
      <c r="M91" s="96"/>
      <c r="N91" s="96"/>
      <c r="O91" s="96"/>
      <c r="P91" s="96"/>
      <c r="Q91" s="96"/>
      <c r="R91" s="96"/>
      <c r="S91" s="96"/>
      <c r="T91" s="96"/>
      <c r="U91" s="96"/>
    </row>
    <row r="92" spans="1:50" s="85" customFormat="1" x14ac:dyDescent="0.2"/>
    <row r="93" spans="1:50" s="85" customFormat="1" x14ac:dyDescent="0.2"/>
    <row r="94" spans="1:50" s="85" customFormat="1" x14ac:dyDescent="0.2"/>
    <row r="95" spans="1:50" s="85" customFormat="1" x14ac:dyDescent="0.2"/>
    <row r="96" spans="1:50" s="85" customFormat="1" x14ac:dyDescent="0.2"/>
    <row r="97" s="85" customFormat="1" x14ac:dyDescent="0.2"/>
    <row r="98" s="85" customFormat="1" x14ac:dyDescent="0.2"/>
    <row r="99" s="85" customFormat="1" x14ac:dyDescent="0.2"/>
    <row r="100" s="85" customFormat="1" x14ac:dyDescent="0.2"/>
    <row r="101" s="85" customFormat="1" x14ac:dyDescent="0.2"/>
    <row r="102" s="85" customFormat="1" x14ac:dyDescent="0.2"/>
    <row r="103" s="85" customFormat="1" x14ac:dyDescent="0.2"/>
    <row r="104" s="85" customFormat="1" x14ac:dyDescent="0.2"/>
    <row r="105" s="85" customFormat="1" x14ac:dyDescent="0.2"/>
    <row r="106" s="85" customFormat="1" x14ac:dyDescent="0.2"/>
    <row r="107" s="85" customFormat="1" x14ac:dyDescent="0.2"/>
    <row r="108" s="85" customFormat="1" x14ac:dyDescent="0.2"/>
    <row r="109" s="85" customFormat="1" x14ac:dyDescent="0.2"/>
    <row r="110" s="85" customFormat="1" x14ac:dyDescent="0.2"/>
    <row r="111" s="85" customFormat="1" x14ac:dyDescent="0.2"/>
    <row r="112" s="85" customFormat="1" x14ac:dyDescent="0.2"/>
    <row r="113" s="85" customFormat="1" x14ac:dyDescent="0.2"/>
    <row r="114" s="85" customFormat="1" x14ac:dyDescent="0.2"/>
    <row r="115" s="85" customFormat="1" x14ac:dyDescent="0.2"/>
    <row r="116" s="85" customFormat="1" x14ac:dyDescent="0.2"/>
    <row r="117" s="85" customFormat="1" x14ac:dyDescent="0.2"/>
    <row r="118" s="85" customFormat="1" x14ac:dyDescent="0.2"/>
    <row r="119" s="85" customFormat="1" x14ac:dyDescent="0.2"/>
    <row r="120" s="85" customFormat="1" x14ac:dyDescent="0.2"/>
    <row r="121" s="85" customFormat="1" x14ac:dyDescent="0.2"/>
    <row r="122" s="85" customFormat="1" x14ac:dyDescent="0.2"/>
    <row r="123" s="85" customFormat="1" x14ac:dyDescent="0.2"/>
    <row r="124" s="85" customFormat="1" x14ac:dyDescent="0.2"/>
    <row r="125" s="85" customFormat="1" x14ac:dyDescent="0.2"/>
    <row r="126" s="85" customFormat="1" x14ac:dyDescent="0.2"/>
    <row r="127" s="85" customFormat="1" x14ac:dyDescent="0.2"/>
    <row r="128" s="85" customFormat="1" x14ac:dyDescent="0.2"/>
    <row r="129" s="85" customFormat="1" x14ac:dyDescent="0.2"/>
    <row r="130" s="85" customFormat="1" x14ac:dyDescent="0.2"/>
    <row r="131" s="85" customFormat="1" x14ac:dyDescent="0.2"/>
    <row r="132" s="85" customFormat="1" x14ac:dyDescent="0.2"/>
    <row r="133" s="85" customFormat="1" x14ac:dyDescent="0.2"/>
    <row r="134" s="85" customFormat="1" x14ac:dyDescent="0.2"/>
    <row r="135" s="85" customFormat="1" x14ac:dyDescent="0.2"/>
    <row r="136" s="85" customFormat="1" x14ac:dyDescent="0.2"/>
    <row r="137" s="85" customFormat="1" x14ac:dyDescent="0.2"/>
    <row r="138" s="85" customFormat="1" x14ac:dyDescent="0.2"/>
    <row r="139" s="85" customFormat="1" x14ac:dyDescent="0.2"/>
    <row r="140" s="85" customFormat="1" x14ac:dyDescent="0.2"/>
    <row r="141" s="85" customFormat="1" x14ac:dyDescent="0.2"/>
    <row r="142" s="85" customFormat="1" x14ac:dyDescent="0.2"/>
    <row r="143" s="85" customFormat="1" x14ac:dyDescent="0.2"/>
    <row r="144" s="85" customFormat="1" x14ac:dyDescent="0.2"/>
    <row r="145" s="85" customFormat="1" x14ac:dyDescent="0.2"/>
    <row r="146" s="85" customFormat="1" x14ac:dyDescent="0.2"/>
    <row r="147" s="85" customFormat="1" x14ac:dyDescent="0.2"/>
    <row r="148" s="85" customFormat="1" x14ac:dyDescent="0.2"/>
    <row r="149" s="85" customFormat="1" x14ac:dyDescent="0.2"/>
    <row r="150" s="85" customFormat="1" x14ac:dyDescent="0.2"/>
    <row r="151" s="85" customFormat="1" x14ac:dyDescent="0.2"/>
    <row r="152" s="85" customFormat="1" x14ac:dyDescent="0.2"/>
    <row r="153" s="85" customFormat="1" x14ac:dyDescent="0.2"/>
    <row r="154" s="85" customFormat="1" x14ac:dyDescent="0.2"/>
    <row r="155" s="85" customFormat="1" x14ac:dyDescent="0.2"/>
    <row r="156" s="85" customFormat="1" x14ac:dyDescent="0.2"/>
    <row r="157" s="85" customFormat="1" x14ac:dyDescent="0.2"/>
    <row r="158" s="85" customFormat="1" x14ac:dyDescent="0.2"/>
    <row r="159" s="85" customFormat="1" x14ac:dyDescent="0.2"/>
    <row r="160" s="85" customFormat="1" x14ac:dyDescent="0.2"/>
    <row r="161" s="85" customFormat="1" x14ac:dyDescent="0.2"/>
    <row r="162" s="85" customFormat="1" x14ac:dyDescent="0.2"/>
    <row r="163" s="85" customFormat="1" x14ac:dyDescent="0.2"/>
    <row r="164" s="85" customFormat="1" x14ac:dyDescent="0.2"/>
    <row r="165" s="85" customFormat="1" x14ac:dyDescent="0.2"/>
    <row r="166" s="85" customFormat="1" x14ac:dyDescent="0.2"/>
    <row r="167" s="85" customFormat="1" x14ac:dyDescent="0.2"/>
    <row r="168" s="85" customFormat="1" x14ac:dyDescent="0.2"/>
    <row r="169" s="85" customFormat="1" x14ac:dyDescent="0.2"/>
    <row r="170" s="85" customFormat="1" x14ac:dyDescent="0.2"/>
    <row r="171" s="85" customFormat="1" x14ac:dyDescent="0.2"/>
    <row r="172" s="85" customFormat="1" x14ac:dyDescent="0.2"/>
    <row r="173" s="85" customFormat="1" x14ac:dyDescent="0.2"/>
    <row r="174" s="85" customFormat="1" x14ac:dyDescent="0.2"/>
    <row r="175" s="85" customFormat="1" x14ac:dyDescent="0.2"/>
    <row r="176" s="85" customFormat="1" x14ac:dyDescent="0.2"/>
    <row r="177" s="85" customFormat="1" x14ac:dyDescent="0.2"/>
    <row r="178" s="85" customFormat="1" x14ac:dyDescent="0.2"/>
    <row r="179" s="85" customFormat="1" x14ac:dyDescent="0.2"/>
    <row r="180" s="85" customFormat="1" x14ac:dyDescent="0.2"/>
    <row r="181" s="85" customFormat="1" x14ac:dyDescent="0.2"/>
    <row r="182" s="85" customFormat="1" x14ac:dyDescent="0.2"/>
    <row r="183" s="85" customFormat="1" x14ac:dyDescent="0.2"/>
    <row r="184" s="85" customFormat="1" x14ac:dyDescent="0.2"/>
    <row r="185" s="85" customFormat="1" x14ac:dyDescent="0.2"/>
    <row r="186" s="85" customFormat="1" x14ac:dyDescent="0.2"/>
    <row r="187" s="85" customFormat="1" x14ac:dyDescent="0.2"/>
    <row r="188" s="85" customFormat="1" x14ac:dyDescent="0.2"/>
    <row r="189" s="85" customFormat="1" x14ac:dyDescent="0.2"/>
    <row r="190" s="85" customFormat="1" x14ac:dyDescent="0.2"/>
    <row r="191" s="85" customFormat="1" x14ac:dyDescent="0.2"/>
    <row r="192" s="85" customFormat="1" x14ac:dyDescent="0.2"/>
    <row r="193" s="85" customFormat="1" x14ac:dyDescent="0.2"/>
    <row r="194" s="85" customFormat="1" x14ac:dyDescent="0.2"/>
    <row r="195" s="85" customFormat="1" x14ac:dyDescent="0.2"/>
    <row r="196" s="85" customFormat="1" x14ac:dyDescent="0.2"/>
    <row r="197" s="85" customFormat="1" x14ac:dyDescent="0.2"/>
    <row r="198" s="85" customFormat="1" x14ac:dyDescent="0.2"/>
    <row r="199" s="85" customFormat="1" x14ac:dyDescent="0.2"/>
    <row r="200" s="85" customFormat="1" x14ac:dyDescent="0.2"/>
    <row r="201" s="85" customFormat="1" x14ac:dyDescent="0.2"/>
    <row r="202" s="85" customFormat="1" x14ac:dyDescent="0.2"/>
    <row r="203" s="85" customFormat="1" x14ac:dyDescent="0.2"/>
    <row r="204" s="85" customFormat="1" x14ac:dyDescent="0.2"/>
    <row r="205" s="85" customFormat="1" x14ac:dyDescent="0.2"/>
    <row r="206" s="85" customFormat="1" x14ac:dyDescent="0.2"/>
    <row r="207" s="85" customFormat="1" x14ac:dyDescent="0.2"/>
    <row r="208" s="85" customFormat="1" x14ac:dyDescent="0.2"/>
    <row r="209" s="85" customFormat="1" x14ac:dyDescent="0.2"/>
    <row r="210" s="85" customFormat="1" x14ac:dyDescent="0.2"/>
    <row r="211" s="85" customFormat="1" x14ac:dyDescent="0.2"/>
    <row r="212" s="85" customFormat="1" x14ac:dyDescent="0.2"/>
    <row r="213" s="85" customFormat="1" x14ac:dyDescent="0.2"/>
    <row r="214" s="85" customFormat="1" x14ac:dyDescent="0.2"/>
    <row r="215" s="85" customFormat="1" x14ac:dyDescent="0.2"/>
    <row r="216" s="85" customFormat="1" x14ac:dyDescent="0.2"/>
    <row r="217" s="85" customFormat="1" x14ac:dyDescent="0.2"/>
    <row r="218" s="85" customFormat="1" x14ac:dyDescent="0.2"/>
    <row r="219" s="85" customFormat="1" x14ac:dyDescent="0.2"/>
    <row r="220" s="85" customFormat="1" x14ac:dyDescent="0.2"/>
    <row r="221" s="85" customFormat="1" x14ac:dyDescent="0.2"/>
    <row r="222" s="85" customFormat="1" x14ac:dyDescent="0.2"/>
    <row r="223" s="85" customFormat="1" x14ac:dyDescent="0.2"/>
    <row r="224" s="85" customFormat="1" x14ac:dyDescent="0.2"/>
    <row r="225" s="85" customFormat="1" x14ac:dyDescent="0.2"/>
    <row r="226" s="85" customFormat="1" x14ac:dyDescent="0.2"/>
    <row r="227" s="85" customFormat="1" x14ac:dyDescent="0.2"/>
    <row r="228" s="85" customFormat="1" x14ac:dyDescent="0.2"/>
    <row r="229" s="85" customFormat="1" x14ac:dyDescent="0.2"/>
    <row r="230" s="85" customFormat="1" x14ac:dyDescent="0.2"/>
    <row r="231" s="85" customFormat="1" x14ac:dyDescent="0.2"/>
    <row r="232" s="85" customFormat="1" x14ac:dyDescent="0.2"/>
    <row r="233" s="85" customFormat="1" x14ac:dyDescent="0.2"/>
    <row r="234" s="85" customFormat="1" x14ac:dyDescent="0.2"/>
    <row r="235" s="85" customFormat="1" x14ac:dyDescent="0.2"/>
    <row r="236" s="85" customFormat="1" x14ac:dyDescent="0.2"/>
  </sheetData>
  <sheetProtection selectLockedCells="1"/>
  <mergeCells count="73">
    <mergeCell ref="G1:T2"/>
    <mergeCell ref="A1:D2"/>
    <mergeCell ref="G76:H76"/>
    <mergeCell ref="G80:H80"/>
    <mergeCell ref="Q30:R30"/>
    <mergeCell ref="R31:T31"/>
    <mergeCell ref="R32:T32"/>
    <mergeCell ref="G51:H51"/>
    <mergeCell ref="I51:J51"/>
    <mergeCell ref="G58:H58"/>
    <mergeCell ref="I58:J58"/>
    <mergeCell ref="G69:H69"/>
    <mergeCell ref="G70:H70"/>
    <mergeCell ref="G52:H52"/>
    <mergeCell ref="I52:J52"/>
    <mergeCell ref="A5:D5"/>
    <mergeCell ref="E5:H5"/>
    <mergeCell ref="I5:L5"/>
    <mergeCell ref="M5:P5"/>
    <mergeCell ref="Q5:T5"/>
    <mergeCell ref="A15:D15"/>
    <mergeCell ref="E15:H15"/>
    <mergeCell ref="I15:L15"/>
    <mergeCell ref="M15:P15"/>
    <mergeCell ref="Q15:T15"/>
    <mergeCell ref="A41:B41"/>
    <mergeCell ref="C41:D41"/>
    <mergeCell ref="E41:F41"/>
    <mergeCell ref="G41:H41"/>
    <mergeCell ref="I41:J41"/>
    <mergeCell ref="A51:B51"/>
    <mergeCell ref="C51:D51"/>
    <mergeCell ref="E51:F51"/>
    <mergeCell ref="A58:B58"/>
    <mergeCell ref="C58:D58"/>
    <mergeCell ref="E58:F58"/>
    <mergeCell ref="A52:B52"/>
    <mergeCell ref="C52:D52"/>
    <mergeCell ref="E52:F52"/>
    <mergeCell ref="A70:B70"/>
    <mergeCell ref="C70:D70"/>
    <mergeCell ref="E70:F70"/>
    <mergeCell ref="A69:B69"/>
    <mergeCell ref="C69:D69"/>
    <mergeCell ref="E69:F69"/>
    <mergeCell ref="I25:L25"/>
    <mergeCell ref="M25:P25"/>
    <mergeCell ref="Q25:T25"/>
    <mergeCell ref="A35:B35"/>
    <mergeCell ref="C35:D35"/>
    <mergeCell ref="E35:F35"/>
    <mergeCell ref="G35:H35"/>
    <mergeCell ref="I35:J35"/>
    <mergeCell ref="A25:D25"/>
    <mergeCell ref="E25:H25"/>
    <mergeCell ref="S26:T26"/>
    <mergeCell ref="R33:T33"/>
    <mergeCell ref="A80:B80"/>
    <mergeCell ref="C80:D80"/>
    <mergeCell ref="E80:F80"/>
    <mergeCell ref="I46:J46"/>
    <mergeCell ref="A63:B63"/>
    <mergeCell ref="C63:D63"/>
    <mergeCell ref="E63:F63"/>
    <mergeCell ref="G63:H63"/>
    <mergeCell ref="I63:J63"/>
    <mergeCell ref="A76:B76"/>
    <mergeCell ref="C76:D76"/>
    <mergeCell ref="E76:F76"/>
    <mergeCell ref="A46:B46"/>
    <mergeCell ref="C46:D46"/>
    <mergeCell ref="E46:F46"/>
    <mergeCell ref="G46:H46"/>
  </mergeCells>
  <pageMargins left="0.25" right="0.25" top="0.75" bottom="0.75" header="0.3" footer="0.3"/>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24"/>
  <sheetViews>
    <sheetView showGridLines="0" showRowColHeaders="0" zoomScaleNormal="100" workbookViewId="0"/>
  </sheetViews>
  <sheetFormatPr defaultRowHeight="15" x14ac:dyDescent="0.25"/>
  <cols>
    <col min="1" max="1" width="38.7109375" style="1" customWidth="1"/>
    <col min="2" max="2" width="0.85546875" style="14" customWidth="1"/>
    <col min="3" max="6" width="9.140625" style="1"/>
    <col min="7" max="7" width="0.85546875" style="14" customWidth="1"/>
    <col min="8" max="8" width="10.42578125" style="1" customWidth="1"/>
    <col min="9" max="9" width="0.85546875" style="14" customWidth="1"/>
    <col min="10" max="10" width="10.5703125" style="1" customWidth="1"/>
    <col min="11" max="11" width="0.85546875" style="14" customWidth="1"/>
    <col min="12" max="12" width="11" style="1" customWidth="1"/>
    <col min="13" max="13" width="0.85546875" style="14" customWidth="1"/>
    <col min="14" max="14" width="10.42578125" style="1" customWidth="1"/>
    <col min="15" max="15" width="0.85546875" style="14" customWidth="1"/>
    <col min="16" max="16" width="10" style="1" customWidth="1"/>
    <col min="17" max="17" width="3.140625" style="14" customWidth="1"/>
    <col min="18" max="47" width="9.140625" style="14"/>
    <col min="48" max="16384" width="9.140625" style="1"/>
  </cols>
  <sheetData>
    <row r="1" spans="1:23" ht="15" customHeight="1" x14ac:dyDescent="0.25">
      <c r="A1" s="49"/>
      <c r="B1" s="16"/>
      <c r="C1" s="39"/>
      <c r="D1" s="39"/>
      <c r="E1" s="39"/>
      <c r="F1" s="39"/>
      <c r="G1" s="16"/>
      <c r="H1" s="39"/>
      <c r="I1" s="16"/>
      <c r="J1" s="39"/>
      <c r="K1" s="138"/>
      <c r="L1" s="138"/>
      <c r="M1" s="138"/>
      <c r="N1" s="138"/>
      <c r="O1" s="138"/>
      <c r="P1" s="139"/>
    </row>
    <row r="2" spans="1:23" ht="15" customHeight="1" x14ac:dyDescent="0.25">
      <c r="A2" s="276" t="s">
        <v>97</v>
      </c>
      <c r="B2" s="17"/>
      <c r="C2" s="40"/>
      <c r="D2" s="40"/>
      <c r="E2" s="40"/>
      <c r="F2" s="40"/>
      <c r="G2" s="17"/>
      <c r="H2" s="40"/>
      <c r="I2" s="17"/>
      <c r="J2" s="40"/>
      <c r="K2" s="33"/>
      <c r="L2" s="33"/>
      <c r="M2" s="33"/>
      <c r="N2" s="33"/>
      <c r="O2" s="33"/>
      <c r="P2" s="140"/>
    </row>
    <row r="3" spans="1:23" ht="15" customHeight="1" x14ac:dyDescent="0.25">
      <c r="A3" s="276"/>
      <c r="B3" s="18"/>
      <c r="C3" s="41"/>
      <c r="D3" s="41"/>
      <c r="E3" s="41"/>
      <c r="F3" s="41"/>
      <c r="G3" s="18"/>
      <c r="H3" s="41"/>
      <c r="I3" s="18"/>
      <c r="J3" s="41"/>
      <c r="K3" s="33"/>
      <c r="L3" s="33"/>
      <c r="M3" s="33"/>
      <c r="N3" s="33"/>
      <c r="O3" s="33"/>
      <c r="P3" s="140"/>
    </row>
    <row r="4" spans="1:23" ht="15" customHeight="1" x14ac:dyDescent="0.25">
      <c r="A4" s="276"/>
      <c r="B4" s="33"/>
      <c r="C4" s="83"/>
      <c r="D4" s="83"/>
      <c r="E4" s="83"/>
      <c r="F4" s="83"/>
      <c r="G4" s="83"/>
      <c r="H4" s="83"/>
      <c r="I4" s="83"/>
      <c r="J4" s="83"/>
      <c r="K4" s="33"/>
      <c r="L4" s="33"/>
      <c r="M4" s="33"/>
      <c r="N4" s="33"/>
      <c r="O4" s="33"/>
      <c r="P4" s="140"/>
    </row>
    <row r="5" spans="1:23" s="14" customFormat="1" x14ac:dyDescent="0.25">
      <c r="A5" s="276"/>
      <c r="B5" s="33"/>
      <c r="C5" s="47"/>
      <c r="D5" s="47"/>
      <c r="E5" s="47"/>
      <c r="F5" s="47"/>
      <c r="G5" s="19"/>
      <c r="H5" s="47"/>
      <c r="I5" s="19"/>
      <c r="J5" s="47"/>
      <c r="K5" s="33"/>
      <c r="L5" s="47"/>
      <c r="M5" s="33"/>
      <c r="N5" s="47"/>
      <c r="O5" s="33"/>
      <c r="P5" s="141"/>
    </row>
    <row r="6" spans="1:23" x14ac:dyDescent="0.25">
      <c r="A6" s="142"/>
      <c r="B6" s="33"/>
      <c r="C6" s="274" t="s">
        <v>100</v>
      </c>
      <c r="D6" s="274"/>
      <c r="E6" s="274"/>
      <c r="F6" s="274"/>
      <c r="G6" s="274"/>
      <c r="H6" s="274"/>
      <c r="I6" s="20"/>
      <c r="J6" s="117" t="s">
        <v>87</v>
      </c>
      <c r="K6" s="33"/>
      <c r="L6" s="117" t="s">
        <v>83</v>
      </c>
      <c r="M6" s="33"/>
      <c r="N6" s="117" t="s">
        <v>84</v>
      </c>
      <c r="O6" s="33"/>
      <c r="P6" s="118" t="s">
        <v>85</v>
      </c>
      <c r="R6" s="275"/>
      <c r="S6" s="275"/>
      <c r="T6" s="275"/>
      <c r="U6" s="275"/>
      <c r="V6" s="275"/>
      <c r="W6" s="275"/>
    </row>
    <row r="7" spans="1:23" ht="33.75" customHeight="1" x14ac:dyDescent="0.25">
      <c r="A7" s="143"/>
      <c r="B7" s="21"/>
      <c r="C7" s="68" t="s">
        <v>90</v>
      </c>
      <c r="D7" s="68" t="s">
        <v>94</v>
      </c>
      <c r="E7" s="68" t="s">
        <v>65</v>
      </c>
      <c r="F7" s="68" t="s">
        <v>169</v>
      </c>
      <c r="G7" s="22"/>
      <c r="H7" s="68" t="s">
        <v>93</v>
      </c>
      <c r="I7" s="22"/>
      <c r="J7" s="69" t="s">
        <v>89</v>
      </c>
      <c r="K7" s="33"/>
      <c r="L7" s="69" t="s">
        <v>89</v>
      </c>
      <c r="M7" s="33"/>
      <c r="N7" s="69" t="s">
        <v>89</v>
      </c>
      <c r="O7" s="33"/>
      <c r="P7" s="144" t="s">
        <v>89</v>
      </c>
    </row>
    <row r="8" spans="1:23" x14ac:dyDescent="0.25">
      <c r="A8" s="67" t="s">
        <v>4</v>
      </c>
      <c r="B8" s="42"/>
      <c r="C8" s="25"/>
      <c r="D8" s="25"/>
      <c r="E8" s="25"/>
      <c r="F8" s="25"/>
      <c r="G8" s="43"/>
      <c r="H8" s="25"/>
      <c r="I8" s="43"/>
      <c r="J8" s="27"/>
      <c r="K8" s="33"/>
      <c r="L8" s="27"/>
      <c r="M8" s="33"/>
      <c r="N8" s="27"/>
      <c r="O8" s="33"/>
      <c r="P8" s="27"/>
    </row>
    <row r="9" spans="1:23" x14ac:dyDescent="0.25">
      <c r="A9" s="2" t="s">
        <v>1</v>
      </c>
      <c r="B9" s="44"/>
      <c r="C9" s="8">
        <f>'2.Q-PROGRESS DASHBOARD'!C9</f>
        <v>525</v>
      </c>
      <c r="D9" s="48">
        <f>'2.Q-PROGRESS DASHBOARD'!D9</f>
        <v>194</v>
      </c>
      <c r="E9" s="48">
        <f>'2.Q-PROGRESS DASHBOARD'!J9</f>
        <v>331</v>
      </c>
      <c r="F9" s="48">
        <f>'2.Q-PROGRESS DASHBOARD'!G9</f>
        <v>36</v>
      </c>
      <c r="G9" s="35"/>
      <c r="H9" s="9">
        <f>'2.Q-PROGRESS DASHBOARD'!M9</f>
        <v>0.90190735694822888</v>
      </c>
      <c r="I9" s="35"/>
      <c r="J9" s="9">
        <f>'2.Q-PROGRESS DASHBOARD'!Y9</f>
        <v>0.8571428571428571</v>
      </c>
      <c r="K9" s="33"/>
      <c r="L9" s="9">
        <f>'2.Q-PROGRESS DASHBOARD'!AM9</f>
        <v>0.79090909090909089</v>
      </c>
      <c r="M9" s="33"/>
      <c r="N9" s="9">
        <f>'2.Q-PROGRESS DASHBOARD'!BB9</f>
        <v>0.88760806916426516</v>
      </c>
      <c r="O9" s="33"/>
      <c r="P9" s="9">
        <f>'2.Q-PROGRESS DASHBOARD'!BR9</f>
        <v>0</v>
      </c>
    </row>
    <row r="10" spans="1:23" x14ac:dyDescent="0.25">
      <c r="A10" s="2" t="s">
        <v>2</v>
      </c>
      <c r="B10" s="44"/>
      <c r="C10" s="8">
        <f>'2.Q-PROGRESS DASHBOARD'!C10</f>
        <v>35</v>
      </c>
      <c r="D10" s="48">
        <f>'2.Q-PROGRESS DASHBOARD'!D10</f>
        <v>30</v>
      </c>
      <c r="E10" s="48">
        <f>'2.Q-PROGRESS DASHBOARD'!J10</f>
        <v>5</v>
      </c>
      <c r="F10" s="48">
        <f>'2.Q-PROGRESS DASHBOARD'!G10</f>
        <v>30</v>
      </c>
      <c r="G10" s="35"/>
      <c r="H10" s="9">
        <f>'2.Q-PROGRESS DASHBOARD'!M10</f>
        <v>0.14285714285714285</v>
      </c>
      <c r="I10" s="35"/>
      <c r="J10" s="9" t="str">
        <f>'2.Q-PROGRESS DASHBOARD'!Y10</f>
        <v>NO TARGET</v>
      </c>
      <c r="K10" s="33"/>
      <c r="L10" s="9" t="str">
        <f>'2.Q-PROGRESS DASHBOARD'!AM10</f>
        <v>NO TARGET</v>
      </c>
      <c r="M10" s="33"/>
      <c r="N10" s="9">
        <f>'2.Q-PROGRESS DASHBOARD'!BB10</f>
        <v>0</v>
      </c>
      <c r="O10" s="33"/>
      <c r="P10" s="9" t="str">
        <f>'2.Q-PROGRESS DASHBOARD'!BR10</f>
        <v>NO TARGET</v>
      </c>
    </row>
    <row r="11" spans="1:23" x14ac:dyDescent="0.25">
      <c r="A11" s="2" t="s">
        <v>3</v>
      </c>
      <c r="B11" s="44"/>
      <c r="C11" s="8">
        <f>'2.Q-PROGRESS DASHBOARD'!C11</f>
        <v>1050</v>
      </c>
      <c r="D11" s="48">
        <f>'2.Q-PROGRESS DASHBOARD'!D11</f>
        <v>761</v>
      </c>
      <c r="E11" s="48">
        <f>'2.Q-PROGRESS DASHBOARD'!J11</f>
        <v>159</v>
      </c>
      <c r="F11" s="48">
        <f>'2.Q-PROGRESS DASHBOARD'!G11</f>
        <v>446</v>
      </c>
      <c r="G11" s="35"/>
      <c r="H11" s="9">
        <f>'2.Q-PROGRESS DASHBOARD'!M11</f>
        <v>0.39319727891156464</v>
      </c>
      <c r="I11" s="35"/>
      <c r="J11" s="9">
        <f>'2.Q-PROGRESS DASHBOARD'!Y11</f>
        <v>2.8571428571428571E-2</v>
      </c>
      <c r="K11" s="33"/>
      <c r="L11" s="9">
        <f>'2.Q-PROGRESS DASHBOARD'!AM11</f>
        <v>0.96762589928057552</v>
      </c>
      <c r="M11" s="33"/>
      <c r="N11" s="9">
        <f>'2.Q-PROGRESS DASHBOARD'!BB11</f>
        <v>4.3410852713178294E-2</v>
      </c>
      <c r="O11" s="33"/>
      <c r="P11" s="9">
        <f>'2.Q-PROGRESS DASHBOARD'!BR11</f>
        <v>0</v>
      </c>
    </row>
    <row r="12" spans="1:23" x14ac:dyDescent="0.25">
      <c r="A12" s="2" t="s">
        <v>51</v>
      </c>
      <c r="B12" s="44"/>
      <c r="C12" s="8">
        <f>'2.Q-PROGRESS DASHBOARD'!C12</f>
        <v>1610</v>
      </c>
      <c r="D12" s="48">
        <f>'2.Q-PROGRESS DASHBOARD'!D12</f>
        <v>985</v>
      </c>
      <c r="E12" s="48">
        <f>'2.Q-PROGRESS DASHBOARD'!J12</f>
        <v>495</v>
      </c>
      <c r="F12" s="48">
        <f>'2.Q-PROGRESS DASHBOARD'!G12</f>
        <v>512</v>
      </c>
      <c r="G12" s="35"/>
      <c r="H12" s="9">
        <f>'2.Q-PROGRESS DASHBOARD'!M12</f>
        <v>0.54969217238346524</v>
      </c>
      <c r="I12" s="35"/>
      <c r="J12" s="9">
        <f>'2.Q-PROGRESS DASHBOARD'!Y12</f>
        <v>0.30476190476190479</v>
      </c>
      <c r="K12" s="33"/>
      <c r="L12" s="9">
        <f>'2.Q-PROGRESS DASHBOARD'!AM12</f>
        <v>0.93041237113402064</v>
      </c>
      <c r="M12" s="33"/>
      <c r="N12" s="9">
        <f>'2.Q-PROGRESS DASHBOARD'!BB12</f>
        <v>0.31788079470198677</v>
      </c>
      <c r="O12" s="33"/>
      <c r="P12" s="9">
        <f>'2.Q-PROGRESS DASHBOARD'!BR12</f>
        <v>0</v>
      </c>
    </row>
    <row r="13" spans="1:23" s="14" customFormat="1" ht="6" customHeight="1" x14ac:dyDescent="0.25">
      <c r="A13" s="34"/>
      <c r="B13" s="44"/>
      <c r="C13" s="44"/>
      <c r="D13" s="44"/>
      <c r="E13" s="44"/>
      <c r="F13" s="44"/>
      <c r="G13" s="44"/>
      <c r="H13" s="44"/>
      <c r="I13" s="44"/>
      <c r="J13" s="44"/>
      <c r="K13" s="44"/>
      <c r="L13" s="44"/>
      <c r="M13" s="44"/>
      <c r="N13" s="44"/>
      <c r="O13" s="44"/>
      <c r="P13" s="44"/>
      <c r="Q13" s="54"/>
    </row>
    <row r="14" spans="1:23" x14ac:dyDescent="0.25">
      <c r="A14" s="66" t="s">
        <v>7</v>
      </c>
      <c r="B14" s="44"/>
      <c r="C14" s="44"/>
      <c r="D14" s="44"/>
      <c r="E14" s="44"/>
      <c r="F14" s="44"/>
      <c r="G14" s="44"/>
      <c r="H14" s="116">
        <f>MIN(H9:H11)</f>
        <v>0.14285714285714285</v>
      </c>
      <c r="I14" s="44"/>
      <c r="J14" s="44"/>
      <c r="K14" s="44"/>
      <c r="L14" s="44"/>
      <c r="M14" s="44"/>
      <c r="N14" s="44"/>
      <c r="O14" s="44"/>
      <c r="P14" s="44"/>
      <c r="Q14" s="54"/>
      <c r="R14" s="46"/>
      <c r="S14" s="46"/>
      <c r="T14" s="46"/>
      <c r="U14" s="46"/>
      <c r="V14" s="46"/>
      <c r="W14" s="46"/>
    </row>
    <row r="15" spans="1:23" x14ac:dyDescent="0.25">
      <c r="A15" s="2" t="s">
        <v>46</v>
      </c>
      <c r="B15" s="44"/>
      <c r="C15" s="8">
        <f>'2.Q-PROGRESS DASHBOARD'!C15</f>
        <v>263</v>
      </c>
      <c r="D15" s="48">
        <f>'2.Q-PROGRESS DASHBOARD'!D15</f>
        <v>55</v>
      </c>
      <c r="E15" s="48">
        <f>'2.Q-PROGRESS DASHBOARD'!J15</f>
        <v>208</v>
      </c>
      <c r="F15" s="48">
        <f>'2.Q-PROGRESS DASHBOARD'!G15</f>
        <v>-24</v>
      </c>
      <c r="G15" s="35"/>
      <c r="H15" s="9">
        <f>'2.Q-PROGRESS DASHBOARD'!M15</f>
        <v>1.1304347826086956</v>
      </c>
      <c r="I15" s="35"/>
      <c r="J15" s="9">
        <f>'2.Q-PROGRESS DASHBOARD'!Y15</f>
        <v>1</v>
      </c>
      <c r="K15" s="33"/>
      <c r="L15" s="9">
        <f>'2.Q-PROGRESS DASHBOARD'!AM15</f>
        <v>1.0377358490566038</v>
      </c>
      <c r="M15" s="33"/>
      <c r="N15" s="9">
        <f>'2.Q-PROGRESS DASHBOARD'!BB15</f>
        <v>1.2987012987012987</v>
      </c>
      <c r="O15" s="33"/>
      <c r="P15" s="9">
        <f>'2.Q-PROGRESS DASHBOARD'!BR15</f>
        <v>0</v>
      </c>
    </row>
    <row r="16" spans="1:23" x14ac:dyDescent="0.25">
      <c r="A16" s="2" t="s">
        <v>5</v>
      </c>
      <c r="B16" s="44"/>
      <c r="C16" s="8">
        <f>'2.Q-PROGRESS DASHBOARD'!C16</f>
        <v>18</v>
      </c>
      <c r="D16" s="48">
        <f>'2.Q-PROGRESS DASHBOARD'!D16</f>
        <v>18</v>
      </c>
      <c r="E16" s="48">
        <f>'2.Q-PROGRESS DASHBOARD'!J16</f>
        <v>0</v>
      </c>
      <c r="F16" s="48">
        <f>'2.Q-PROGRESS DASHBOARD'!G16</f>
        <v>0</v>
      </c>
      <c r="G16" s="35"/>
      <c r="H16" s="9" t="str">
        <f>'2.Q-PROGRESS DASHBOARD'!M16</f>
        <v>NO TARGET</v>
      </c>
      <c r="I16" s="35"/>
      <c r="J16" s="9" t="str">
        <f>'2.Q-PROGRESS DASHBOARD'!Y16</f>
        <v>NO TARGET</v>
      </c>
      <c r="K16" s="33"/>
      <c r="L16" s="9" t="str">
        <f>'2.Q-PROGRESS DASHBOARD'!AM16</f>
        <v>NO TARGET</v>
      </c>
      <c r="M16" s="33"/>
      <c r="N16" s="9" t="str">
        <f>'2.Q-PROGRESS DASHBOARD'!BB16</f>
        <v>NO TARGET</v>
      </c>
      <c r="O16" s="33"/>
      <c r="P16" s="9">
        <f>'2.Q-PROGRESS DASHBOARD'!BR16</f>
        <v>0</v>
      </c>
    </row>
    <row r="17" spans="1:24" x14ac:dyDescent="0.25">
      <c r="A17" s="2" t="s">
        <v>6</v>
      </c>
      <c r="B17" s="44"/>
      <c r="C17" s="8">
        <f>'2.Q-PROGRESS DASHBOARD'!C17</f>
        <v>525</v>
      </c>
      <c r="D17" s="48">
        <f>'2.Q-PROGRESS DASHBOARD'!D17</f>
        <v>115</v>
      </c>
      <c r="E17" s="48">
        <f>'2.Q-PROGRESS DASHBOARD'!J17</f>
        <v>410</v>
      </c>
      <c r="F17" s="48">
        <f>'2.Q-PROGRESS DASHBOARD'!G17</f>
        <v>-61</v>
      </c>
      <c r="G17" s="35"/>
      <c r="H17" s="9">
        <f>'2.Q-PROGRESS DASHBOARD'!M17</f>
        <v>1.174785100286533</v>
      </c>
      <c r="I17" s="35"/>
      <c r="J17" s="9">
        <f>'2.Q-PROGRESS DASHBOARD'!Y17</f>
        <v>3.4482758620689655E-2</v>
      </c>
      <c r="K17" s="33"/>
      <c r="L17" s="9">
        <f>'2.Q-PROGRESS DASHBOARD'!AM17</f>
        <v>3.5130434782608697</v>
      </c>
      <c r="M17" s="33"/>
      <c r="N17" s="9">
        <f>'2.Q-PROGRESS DASHBOARD'!BB17</f>
        <v>5.128205128205128E-2</v>
      </c>
      <c r="O17" s="33"/>
      <c r="P17" s="9">
        <f>'2.Q-PROGRESS DASHBOARD'!BR17</f>
        <v>0</v>
      </c>
    </row>
    <row r="18" spans="1:24" x14ac:dyDescent="0.25">
      <c r="A18" s="2" t="s">
        <v>51</v>
      </c>
      <c r="B18" s="44"/>
      <c r="C18" s="8">
        <f>'2.Q-PROGRESS DASHBOARD'!C18</f>
        <v>806</v>
      </c>
      <c r="D18" s="48">
        <f>'2.Q-PROGRESS DASHBOARD'!D18</f>
        <v>188</v>
      </c>
      <c r="E18" s="48">
        <f>'2.Q-PROGRESS DASHBOARD'!J18</f>
        <v>618</v>
      </c>
      <c r="F18" s="48">
        <f>'2.Q-PROGRESS DASHBOARD'!G18</f>
        <v>-85</v>
      </c>
      <c r="G18" s="35"/>
      <c r="H18" s="9">
        <f>'2.Q-PROGRESS DASHBOARD'!M18</f>
        <v>1.1594746716697937</v>
      </c>
      <c r="I18" s="35"/>
      <c r="J18" s="9">
        <f>'2.Q-PROGRESS DASHBOARD'!Y18</f>
        <v>0.4</v>
      </c>
      <c r="K18" s="33"/>
      <c r="L18" s="9">
        <f>'2.Q-PROGRESS DASHBOARD'!AM18</f>
        <v>2.7321428571428572</v>
      </c>
      <c r="M18" s="33"/>
      <c r="N18" s="9">
        <f>'2.Q-PROGRESS DASHBOARD'!BB18</f>
        <v>0.76014760147601479</v>
      </c>
      <c r="O18" s="33"/>
      <c r="P18" s="9">
        <f>'2.Q-PROGRESS DASHBOARD'!BR18</f>
        <v>0</v>
      </c>
      <c r="Q18" s="54"/>
    </row>
    <row r="19" spans="1:24" s="14" customFormat="1" ht="6" customHeight="1" x14ac:dyDescent="0.25">
      <c r="A19" s="34"/>
      <c r="B19" s="44"/>
      <c r="C19" s="44"/>
      <c r="D19" s="44"/>
      <c r="E19" s="44"/>
      <c r="F19" s="44"/>
      <c r="G19" s="44"/>
      <c r="H19" s="44"/>
      <c r="I19" s="44"/>
      <c r="J19" s="44"/>
      <c r="K19" s="44"/>
      <c r="L19" s="44"/>
      <c r="M19" s="44"/>
      <c r="N19" s="44"/>
      <c r="O19" s="44"/>
      <c r="P19" s="44"/>
      <c r="Q19" s="54"/>
    </row>
    <row r="20" spans="1:24" x14ac:dyDescent="0.25">
      <c r="A20" s="66" t="s">
        <v>11</v>
      </c>
      <c r="B20" s="44"/>
      <c r="C20" s="44"/>
      <c r="D20" s="44"/>
      <c r="E20" s="44"/>
      <c r="F20" s="44"/>
      <c r="G20" s="44"/>
      <c r="H20" s="116">
        <f>MIN(H17,H15)</f>
        <v>1.1304347826086956</v>
      </c>
      <c r="I20" s="44"/>
      <c r="J20" s="44"/>
      <c r="K20" s="44"/>
      <c r="L20" s="33"/>
      <c r="M20" s="33"/>
      <c r="N20" s="33"/>
      <c r="O20" s="33"/>
      <c r="P20" s="140"/>
      <c r="R20" s="46"/>
      <c r="S20" s="46"/>
      <c r="T20" s="46"/>
      <c r="U20" s="46"/>
      <c r="V20" s="46"/>
      <c r="W20" s="46"/>
    </row>
    <row r="21" spans="1:24" x14ac:dyDescent="0.25">
      <c r="A21" s="2" t="s">
        <v>47</v>
      </c>
      <c r="B21" s="44"/>
      <c r="C21" s="8">
        <f>'2.Q-PROGRESS DASHBOARD'!C21</f>
        <v>700</v>
      </c>
      <c r="D21" s="48">
        <f>'2.Q-PROGRESS DASHBOARD'!D21</f>
        <v>345</v>
      </c>
      <c r="E21" s="48">
        <f>'2.Q-PROGRESS DASHBOARD'!J21</f>
        <v>355</v>
      </c>
      <c r="F21" s="48">
        <f>'2.Q-PROGRESS DASHBOARD'!G21</f>
        <v>63</v>
      </c>
      <c r="G21" s="35"/>
      <c r="H21" s="9">
        <f>'2.Q-PROGRESS DASHBOARD'!M21</f>
        <v>0.84928229665071775</v>
      </c>
      <c r="I21" s="35"/>
      <c r="J21" s="9">
        <f>'2.Q-PROGRESS DASHBOARD'!Y21</f>
        <v>2.5441176470588234</v>
      </c>
      <c r="K21" s="33"/>
      <c r="L21" s="9">
        <f>'2.Q-PROGRESS DASHBOARD'!AM21</f>
        <v>1.7575757575757576</v>
      </c>
      <c r="M21" s="33"/>
      <c r="N21" s="9">
        <f>'2.Q-PROGRESS DASHBOARD'!BB21</f>
        <v>0.52878464818763327</v>
      </c>
      <c r="O21" s="33"/>
      <c r="P21" s="9">
        <f>'2.Q-PROGRESS DASHBOARD'!BR21</f>
        <v>0</v>
      </c>
    </row>
    <row r="22" spans="1:24" x14ac:dyDescent="0.25">
      <c r="A22" s="2" t="s">
        <v>8</v>
      </c>
      <c r="B22" s="44"/>
      <c r="C22" s="8">
        <f>'2.Q-PROGRESS DASHBOARD'!C22</f>
        <v>88</v>
      </c>
      <c r="D22" s="48">
        <f>'2.Q-PROGRESS DASHBOARD'!D22</f>
        <v>50</v>
      </c>
      <c r="E22" s="48">
        <f>'2.Q-PROGRESS DASHBOARD'!J22</f>
        <v>38</v>
      </c>
      <c r="F22" s="48">
        <f>'2.Q-PROGRESS DASHBOARD'!G22</f>
        <v>50</v>
      </c>
      <c r="G22" s="35"/>
      <c r="H22" s="9">
        <f>'2.Q-PROGRESS DASHBOARD'!M22</f>
        <v>0.43181818181818182</v>
      </c>
      <c r="I22" s="35"/>
      <c r="J22" s="9" t="str">
        <f>'2.Q-PROGRESS DASHBOARD'!Y22</f>
        <v>NO TARGET</v>
      </c>
      <c r="K22" s="33"/>
      <c r="L22" s="9" t="str">
        <f>'2.Q-PROGRESS DASHBOARD'!AM22</f>
        <v>NO TARGET</v>
      </c>
      <c r="M22" s="33"/>
      <c r="N22" s="9">
        <f>'2.Q-PROGRESS DASHBOARD'!BB22</f>
        <v>0</v>
      </c>
      <c r="O22" s="33"/>
      <c r="P22" s="9" t="str">
        <f>'2.Q-PROGRESS DASHBOARD'!BR22</f>
        <v>NO TARGET</v>
      </c>
      <c r="R22" s="275"/>
      <c r="S22" s="275"/>
      <c r="T22" s="275"/>
      <c r="U22" s="275"/>
      <c r="V22" s="275"/>
      <c r="W22" s="275"/>
    </row>
    <row r="23" spans="1:24" x14ac:dyDescent="0.25">
      <c r="A23" s="2" t="s">
        <v>9</v>
      </c>
      <c r="B23" s="44"/>
      <c r="C23" s="8">
        <f>'2.Q-PROGRESS DASHBOARD'!C23</f>
        <v>35</v>
      </c>
      <c r="D23" s="48">
        <f>'2.Q-PROGRESS DASHBOARD'!D23</f>
        <v>3.0000000000000036</v>
      </c>
      <c r="E23" s="48">
        <f>'2.Q-PROGRESS DASHBOARD'!J23</f>
        <v>32</v>
      </c>
      <c r="F23" s="48">
        <f>'2.Q-PROGRESS DASHBOARD'!G23</f>
        <v>-14.999999999999996</v>
      </c>
      <c r="G23" s="35"/>
      <c r="H23" s="9">
        <f>'2.Q-PROGRESS DASHBOARD'!M23</f>
        <v>1.8823529411764701</v>
      </c>
      <c r="I23" s="35"/>
      <c r="J23" s="9" t="str">
        <f>'2.Q-PROGRESS DASHBOARD'!Y23</f>
        <v>NO TARGET</v>
      </c>
      <c r="K23" s="33"/>
      <c r="L23" s="9" t="str">
        <f>'2.Q-PROGRESS DASHBOARD'!AM23</f>
        <v>NO TARGET</v>
      </c>
      <c r="M23" s="33"/>
      <c r="N23" s="9">
        <f>'2.Q-PROGRESS DASHBOARD'!BB23</f>
        <v>0</v>
      </c>
      <c r="O23" s="33"/>
      <c r="P23" s="9">
        <f>'2.Q-PROGRESS DASHBOARD'!BR23</f>
        <v>0</v>
      </c>
      <c r="Q23" s="72"/>
      <c r="R23" s="63"/>
      <c r="S23" s="72"/>
      <c r="T23" s="72"/>
      <c r="U23" s="72"/>
      <c r="V23" s="72"/>
      <c r="W23" s="72"/>
      <c r="X23" s="72"/>
    </row>
    <row r="24" spans="1:24" x14ac:dyDescent="0.25">
      <c r="A24" s="2" t="s">
        <v>10</v>
      </c>
      <c r="B24" s="44"/>
      <c r="C24" s="8">
        <f>'2.Q-PROGRESS DASHBOARD'!C24</f>
        <v>350</v>
      </c>
      <c r="D24" s="48">
        <f>'2.Q-PROGRESS DASHBOARD'!D24</f>
        <v>125</v>
      </c>
      <c r="E24" s="48">
        <f>'2.Q-PROGRESS DASHBOARD'!J24</f>
        <v>113</v>
      </c>
      <c r="F24" s="48">
        <f>'2.Q-PROGRESS DASHBOARD'!G24</f>
        <v>38</v>
      </c>
      <c r="G24" s="35"/>
      <c r="H24" s="9">
        <f>'2.Q-PROGRESS DASHBOARD'!M24</f>
        <v>0.85551330798479086</v>
      </c>
      <c r="I24" s="35"/>
      <c r="J24" s="9">
        <f>'2.Q-PROGRESS DASHBOARD'!Y24</f>
        <v>0</v>
      </c>
      <c r="K24" s="33"/>
      <c r="L24" s="9">
        <f>'2.Q-PROGRESS DASHBOARD'!AM24</f>
        <v>1.0397727272727273</v>
      </c>
      <c r="M24" s="33"/>
      <c r="N24" s="9">
        <f>'2.Q-PROGRESS DASHBOARD'!BB24</f>
        <v>1.7758620689655173</v>
      </c>
      <c r="O24" s="33"/>
      <c r="P24" s="9">
        <f>'2.Q-PROGRESS DASHBOARD'!BR24</f>
        <v>0</v>
      </c>
      <c r="Q24" s="72"/>
      <c r="R24" s="63"/>
      <c r="S24" s="72"/>
      <c r="T24" s="72"/>
      <c r="U24" s="72"/>
      <c r="V24" s="72"/>
      <c r="W24" s="72"/>
      <c r="X24" s="72"/>
    </row>
    <row r="25" spans="1:24" x14ac:dyDescent="0.25">
      <c r="A25" s="2" t="s">
        <v>51</v>
      </c>
      <c r="B25" s="44"/>
      <c r="C25" s="8">
        <f>'2.Q-PROGRESS DASHBOARD'!C25</f>
        <v>1173</v>
      </c>
      <c r="D25" s="48">
        <f>'2.Q-PROGRESS DASHBOARD'!D25</f>
        <v>523</v>
      </c>
      <c r="E25" s="48">
        <f>'2.Q-PROGRESS DASHBOARD'!J25</f>
        <v>538</v>
      </c>
      <c r="F25" s="48">
        <f>'2.Q-PROGRESS DASHBOARD'!G25</f>
        <v>136</v>
      </c>
      <c r="G25" s="35"/>
      <c r="H25" s="9">
        <f>'2.Q-PROGRESS DASHBOARD'!M25</f>
        <v>0.82697201017811706</v>
      </c>
      <c r="I25" s="35"/>
      <c r="J25" s="9">
        <f>'2.Q-PROGRESS DASHBOARD'!Y25</f>
        <v>1.358974358974359</v>
      </c>
      <c r="K25" s="33"/>
      <c r="L25" s="9">
        <f>'2.Q-PROGRESS DASHBOARD'!AM25</f>
        <v>1.5364077669902911</v>
      </c>
      <c r="M25" s="33"/>
      <c r="N25" s="9">
        <f>'2.Q-PROGRESS DASHBOARD'!BB25</f>
        <v>0.62620689655172412</v>
      </c>
      <c r="O25" s="33"/>
      <c r="P25" s="9">
        <f>'2.Q-PROGRESS DASHBOARD'!BR25</f>
        <v>0</v>
      </c>
      <c r="Q25" s="72"/>
      <c r="R25" s="63"/>
      <c r="S25" s="72"/>
      <c r="T25" s="72"/>
      <c r="U25" s="72"/>
      <c r="V25" s="72"/>
      <c r="W25" s="72"/>
      <c r="X25" s="72"/>
    </row>
    <row r="26" spans="1:24" s="14" customFormat="1" ht="6" customHeight="1" x14ac:dyDescent="0.25">
      <c r="A26" s="34"/>
      <c r="B26" s="44"/>
      <c r="C26" s="44"/>
      <c r="D26" s="44"/>
      <c r="E26" s="44"/>
      <c r="F26" s="44"/>
      <c r="G26" s="44"/>
      <c r="H26" s="44"/>
      <c r="I26" s="44"/>
      <c r="J26" s="73"/>
      <c r="K26" s="73"/>
      <c r="L26" s="73"/>
      <c r="M26" s="73"/>
      <c r="N26" s="73"/>
      <c r="O26" s="73"/>
      <c r="P26" s="73"/>
      <c r="Q26" s="136"/>
      <c r="R26" s="63"/>
      <c r="S26" s="72"/>
      <c r="T26" s="72"/>
      <c r="U26" s="72"/>
      <c r="V26" s="72"/>
      <c r="W26" s="72"/>
      <c r="X26" s="72"/>
    </row>
    <row r="27" spans="1:24" x14ac:dyDescent="0.25">
      <c r="A27" s="66" t="s">
        <v>15</v>
      </c>
      <c r="B27" s="44"/>
      <c r="C27" s="44"/>
      <c r="D27" s="44"/>
      <c r="E27" s="44"/>
      <c r="F27" s="44"/>
      <c r="G27" s="44"/>
      <c r="H27" s="116">
        <f>MIN(H21:H24)</f>
        <v>0.43181818181818182</v>
      </c>
      <c r="I27" s="44"/>
      <c r="J27" s="73"/>
      <c r="K27" s="73"/>
      <c r="L27" s="73"/>
      <c r="M27" s="73"/>
      <c r="N27" s="73"/>
      <c r="O27" s="73"/>
      <c r="P27" s="73"/>
      <c r="Q27" s="136"/>
      <c r="R27" s="63"/>
      <c r="S27" s="72"/>
      <c r="T27" s="74"/>
      <c r="U27" s="74"/>
      <c r="V27" s="74"/>
      <c r="W27" s="74"/>
      <c r="X27" s="72"/>
    </row>
    <row r="28" spans="1:24" x14ac:dyDescent="0.25">
      <c r="A28" s="2" t="s">
        <v>48</v>
      </c>
      <c r="B28" s="44"/>
      <c r="C28" s="8">
        <f>'2.Q-PROGRESS DASHBOARD'!C28</f>
        <v>350</v>
      </c>
      <c r="D28" s="48">
        <f>'2.Q-PROGRESS DASHBOARD'!D28</f>
        <v>21</v>
      </c>
      <c r="E28" s="48">
        <f>'2.Q-PROGRESS DASHBOARD'!J28</f>
        <v>329</v>
      </c>
      <c r="F28" s="48">
        <f>'2.Q-PROGRESS DASHBOARD'!G28</f>
        <v>-84</v>
      </c>
      <c r="G28" s="35"/>
      <c r="H28" s="9">
        <f>'2.Q-PROGRESS DASHBOARD'!M28</f>
        <v>1.3428571428571427</v>
      </c>
      <c r="I28" s="35"/>
      <c r="J28" s="9">
        <f>'2.Q-PROGRESS DASHBOARD'!Y28</f>
        <v>1.4428571428571428</v>
      </c>
      <c r="K28" s="33"/>
      <c r="L28" s="9">
        <f>'2.Q-PROGRESS DASHBOARD'!AM28</f>
        <v>1.9273743016759777</v>
      </c>
      <c r="M28" s="33"/>
      <c r="N28" s="9">
        <f>'2.Q-PROGRESS DASHBOARD'!BB28</f>
        <v>1.6865671641791045</v>
      </c>
      <c r="O28" s="33"/>
      <c r="P28" s="9">
        <f>'2.Q-PROGRESS DASHBOARD'!BR28</f>
        <v>0</v>
      </c>
      <c r="Q28" s="72"/>
      <c r="R28" s="63"/>
      <c r="S28" s="72"/>
      <c r="T28" s="72"/>
      <c r="U28" s="72"/>
      <c r="V28" s="72"/>
      <c r="W28" s="72"/>
      <c r="X28" s="72"/>
    </row>
    <row r="29" spans="1:24" x14ac:dyDescent="0.25">
      <c r="A29" s="2" t="s">
        <v>12</v>
      </c>
      <c r="B29" s="44"/>
      <c r="C29" s="8">
        <f>'2.Q-PROGRESS DASHBOARD'!C29</f>
        <v>44</v>
      </c>
      <c r="D29" s="48">
        <f>'2.Q-PROGRESS DASHBOARD'!D29</f>
        <v>44</v>
      </c>
      <c r="E29" s="48">
        <f>'2.Q-PROGRESS DASHBOARD'!J29</f>
        <v>0</v>
      </c>
      <c r="F29" s="48">
        <f>'2.Q-PROGRESS DASHBOARD'!G29</f>
        <v>44</v>
      </c>
      <c r="G29" s="35"/>
      <c r="H29" s="9">
        <f>'2.Q-PROGRESS DASHBOARD'!M29</f>
        <v>0</v>
      </c>
      <c r="I29" s="35"/>
      <c r="J29" s="9" t="str">
        <f>'2.Q-PROGRESS DASHBOARD'!Y29</f>
        <v>NO TARGET</v>
      </c>
      <c r="K29" s="33"/>
      <c r="L29" s="9" t="str">
        <f>'2.Q-PROGRESS DASHBOARD'!AM29</f>
        <v>NO TARGET</v>
      </c>
      <c r="M29" s="33"/>
      <c r="N29" s="9">
        <f>'2.Q-PROGRESS DASHBOARD'!BB29</f>
        <v>0</v>
      </c>
      <c r="O29" s="33"/>
      <c r="P29" s="9" t="str">
        <f>'2.Q-PROGRESS DASHBOARD'!BR29</f>
        <v>NO TARGET</v>
      </c>
      <c r="Q29" s="72"/>
      <c r="R29" s="63"/>
      <c r="S29" s="72"/>
      <c r="T29" s="72"/>
      <c r="U29" s="72"/>
      <c r="V29" s="72"/>
      <c r="W29" s="72"/>
      <c r="X29" s="72"/>
    </row>
    <row r="30" spans="1:24" x14ac:dyDescent="0.25">
      <c r="A30" s="2" t="s">
        <v>13</v>
      </c>
      <c r="B30" s="44"/>
      <c r="C30" s="8">
        <f>'2.Q-PROGRESS DASHBOARD'!C30</f>
        <v>18</v>
      </c>
      <c r="D30" s="48">
        <f>'2.Q-PROGRESS DASHBOARD'!D30</f>
        <v>5</v>
      </c>
      <c r="E30" s="48">
        <f>'2.Q-PROGRESS DASHBOARD'!J30</f>
        <v>13</v>
      </c>
      <c r="F30" s="48">
        <f>'2.Q-PROGRESS DASHBOARD'!G30</f>
        <v>0</v>
      </c>
      <c r="G30" s="35"/>
      <c r="H30" s="9">
        <f>'2.Q-PROGRESS DASHBOARD'!M30</f>
        <v>1</v>
      </c>
      <c r="I30" s="35"/>
      <c r="J30" s="9">
        <f>'2.Q-PROGRESS DASHBOARD'!Y30</f>
        <v>0</v>
      </c>
      <c r="K30" s="33"/>
      <c r="L30" s="9">
        <f>'2.Q-PROGRESS DASHBOARD'!AM30</f>
        <v>0</v>
      </c>
      <c r="M30" s="33"/>
      <c r="N30" s="9">
        <f>'2.Q-PROGRESS DASHBOARD'!BB30</f>
        <v>1.4444444444444444</v>
      </c>
      <c r="O30" s="33"/>
      <c r="P30" s="9">
        <f>'2.Q-PROGRESS DASHBOARD'!BR30</f>
        <v>0</v>
      </c>
      <c r="Q30" s="72"/>
      <c r="R30" s="63"/>
      <c r="S30" s="72"/>
      <c r="T30" s="72"/>
      <c r="U30" s="72"/>
      <c r="V30" s="72"/>
      <c r="W30" s="72"/>
      <c r="X30" s="72"/>
    </row>
    <row r="31" spans="1:24" x14ac:dyDescent="0.25">
      <c r="A31" s="2" t="s">
        <v>14</v>
      </c>
      <c r="B31" s="44"/>
      <c r="C31" s="8">
        <f>'2.Q-PROGRESS DASHBOARD'!C31</f>
        <v>175</v>
      </c>
      <c r="D31" s="48">
        <f>'2.Q-PROGRESS DASHBOARD'!D31</f>
        <v>47</v>
      </c>
      <c r="E31" s="48">
        <f>'2.Q-PROGRESS DASHBOARD'!J31</f>
        <v>57</v>
      </c>
      <c r="F31" s="48">
        <f>'2.Q-PROGRESS DASHBOARD'!G31</f>
        <v>-6</v>
      </c>
      <c r="G31" s="35"/>
      <c r="H31" s="9">
        <f>'2.Q-PROGRESS DASHBOARD'!M31</f>
        <v>1.0491803278688525</v>
      </c>
      <c r="I31" s="35"/>
      <c r="J31" s="9">
        <f>'2.Q-PROGRESS DASHBOARD'!Y31</f>
        <v>0</v>
      </c>
      <c r="K31" s="33"/>
      <c r="L31" s="9">
        <f>'2.Q-PROGRESS DASHBOARD'!AM31</f>
        <v>1.5214285714285716</v>
      </c>
      <c r="M31" s="33"/>
      <c r="N31" s="9">
        <f>'2.Q-PROGRESS DASHBOARD'!BB31</f>
        <v>3.5625</v>
      </c>
      <c r="O31" s="33"/>
      <c r="P31" s="9">
        <f>'2.Q-PROGRESS DASHBOARD'!BR31</f>
        <v>0</v>
      </c>
      <c r="Q31" s="72"/>
      <c r="R31" s="63"/>
      <c r="S31" s="72"/>
      <c r="T31" s="72"/>
      <c r="U31" s="72"/>
      <c r="V31" s="72"/>
      <c r="W31" s="72"/>
      <c r="X31" s="72"/>
    </row>
    <row r="32" spans="1:24" x14ac:dyDescent="0.25">
      <c r="A32" s="2" t="s">
        <v>51</v>
      </c>
      <c r="B32" s="44"/>
      <c r="C32" s="8">
        <f>'2.Q-PROGRESS DASHBOARD'!C32</f>
        <v>587</v>
      </c>
      <c r="D32" s="48">
        <f>'2.Q-PROGRESS DASHBOARD'!D32</f>
        <v>117</v>
      </c>
      <c r="E32" s="48">
        <f>'2.Q-PROGRESS DASHBOARD'!J32</f>
        <v>399</v>
      </c>
      <c r="F32" s="48">
        <f>'2.Q-PROGRESS DASHBOARD'!G32</f>
        <v>-46</v>
      </c>
      <c r="G32" s="35"/>
      <c r="H32" s="9">
        <f>'2.Q-PROGRESS DASHBOARD'!M32</f>
        <v>1.1084905660377358</v>
      </c>
      <c r="I32" s="35"/>
      <c r="J32" s="9">
        <f>'2.Q-PROGRESS DASHBOARD'!Y32</f>
        <v>0.92660550458715596</v>
      </c>
      <c r="K32" s="33"/>
      <c r="L32" s="9">
        <f>'2.Q-PROGRESS DASHBOARD'!AM32</f>
        <v>1.6656716417910449</v>
      </c>
      <c r="M32" s="33"/>
      <c r="N32" s="9">
        <f>'2.Q-PROGRESS DASHBOARD'!BB32</f>
        <v>1.3455882352941178</v>
      </c>
      <c r="O32" s="33"/>
      <c r="P32" s="9">
        <f>'2.Q-PROGRESS DASHBOARD'!BR32</f>
        <v>0</v>
      </c>
      <c r="Q32" s="72"/>
      <c r="R32" s="63"/>
      <c r="S32" s="72"/>
      <c r="T32" s="72"/>
      <c r="U32" s="72"/>
      <c r="V32" s="72"/>
      <c r="W32" s="72"/>
      <c r="X32" s="72"/>
    </row>
    <row r="33" spans="1:24" s="14" customFormat="1" ht="6" customHeight="1" x14ac:dyDescent="0.25">
      <c r="A33" s="34"/>
      <c r="B33" s="44"/>
      <c r="C33" s="44"/>
      <c r="D33" s="44"/>
      <c r="E33" s="44"/>
      <c r="F33" s="44"/>
      <c r="G33" s="44"/>
      <c r="H33" s="44"/>
      <c r="I33" s="44"/>
      <c r="J33" s="145"/>
      <c r="K33" s="145"/>
      <c r="L33" s="145"/>
      <c r="M33" s="145"/>
      <c r="N33" s="145"/>
      <c r="O33" s="145"/>
      <c r="P33" s="146"/>
      <c r="Q33" s="72"/>
      <c r="R33" s="72"/>
      <c r="S33" s="75"/>
      <c r="T33" s="75"/>
      <c r="U33" s="75"/>
      <c r="V33" s="75"/>
      <c r="W33" s="72"/>
      <c r="X33" s="72"/>
    </row>
    <row r="34" spans="1:24" x14ac:dyDescent="0.25">
      <c r="A34" s="66" t="s">
        <v>146</v>
      </c>
      <c r="B34" s="45"/>
      <c r="C34" s="45"/>
      <c r="D34" s="45"/>
      <c r="E34" s="45"/>
      <c r="F34" s="45"/>
      <c r="G34" s="45"/>
      <c r="H34" s="116">
        <f>MIN(H28:H31)</f>
        <v>0</v>
      </c>
      <c r="I34" s="45"/>
      <c r="J34" s="76"/>
      <c r="K34" s="76"/>
      <c r="L34" s="76"/>
      <c r="M34" s="76"/>
      <c r="N34" s="76"/>
      <c r="O34" s="76"/>
      <c r="P34" s="76"/>
      <c r="Q34" s="137"/>
      <c r="R34" s="74"/>
      <c r="S34" s="75"/>
      <c r="T34" s="75"/>
      <c r="U34" s="75"/>
      <c r="V34" s="75"/>
      <c r="W34" s="74"/>
      <c r="X34" s="72"/>
    </row>
    <row r="35" spans="1:24" x14ac:dyDescent="0.25">
      <c r="A35" s="3" t="s">
        <v>16</v>
      </c>
      <c r="B35" s="44"/>
      <c r="C35" s="8">
        <f>'2.Q-PROGRESS DASHBOARD'!C35</f>
        <v>229</v>
      </c>
      <c r="D35" s="48">
        <f>'2.Q-PROGRESS DASHBOARD'!D35</f>
        <v>119</v>
      </c>
      <c r="E35" s="48">
        <f>'2.Q-PROGRESS DASHBOARD'!J35</f>
        <v>110</v>
      </c>
      <c r="F35" s="48">
        <f>'2.Q-PROGRESS DASHBOARD'!G35</f>
        <v>52</v>
      </c>
      <c r="G35" s="35"/>
      <c r="H35" s="9">
        <f>'2.Q-PROGRESS DASHBOARD'!M35</f>
        <v>0.67901234567901236</v>
      </c>
      <c r="I35" s="35"/>
      <c r="J35" s="9">
        <f>'2.Q-PROGRESS DASHBOARD'!Y35</f>
        <v>0</v>
      </c>
      <c r="K35" s="33"/>
      <c r="L35" s="9">
        <f>'2.Q-PROGRESS DASHBOARD'!AM35</f>
        <v>1.6176470588235294</v>
      </c>
      <c r="M35" s="33"/>
      <c r="N35" s="9">
        <f>'2.Q-PROGRESS DASHBOARD'!BB35</f>
        <v>0</v>
      </c>
      <c r="O35" s="33"/>
      <c r="P35" s="9">
        <f>'2.Q-PROGRESS DASHBOARD'!BR35</f>
        <v>0</v>
      </c>
      <c r="Q35" s="72"/>
      <c r="R35" s="72"/>
      <c r="S35" s="77"/>
      <c r="T35" s="77"/>
      <c r="U35" s="77"/>
      <c r="V35" s="77"/>
      <c r="W35" s="72"/>
      <c r="X35" s="72"/>
    </row>
    <row r="36" spans="1:24" x14ac:dyDescent="0.25">
      <c r="A36" s="3" t="s">
        <v>18</v>
      </c>
      <c r="B36" s="44"/>
      <c r="C36" s="8">
        <f>'2.Q-PROGRESS DASHBOARD'!C36</f>
        <v>342</v>
      </c>
      <c r="D36" s="48">
        <f>'2.Q-PROGRESS DASHBOARD'!D36</f>
        <v>252</v>
      </c>
      <c r="E36" s="48">
        <f>'2.Q-PROGRESS DASHBOARD'!J36</f>
        <v>90</v>
      </c>
      <c r="F36" s="48">
        <f>'2.Q-PROGRESS DASHBOARD'!G36</f>
        <v>144</v>
      </c>
      <c r="G36" s="35"/>
      <c r="H36" s="9">
        <f>'2.Q-PROGRESS DASHBOARD'!M36</f>
        <v>0.38461538461538464</v>
      </c>
      <c r="I36" s="35"/>
      <c r="J36" s="9">
        <f>'2.Q-PROGRESS DASHBOARD'!Y36</f>
        <v>0</v>
      </c>
      <c r="K36" s="33"/>
      <c r="L36" s="9">
        <f>'2.Q-PROGRESS DASHBOARD'!AM36</f>
        <v>1.0714285714285714</v>
      </c>
      <c r="M36" s="33"/>
      <c r="N36" s="9">
        <f>'2.Q-PROGRESS DASHBOARD'!BB36</f>
        <v>0</v>
      </c>
      <c r="O36" s="33"/>
      <c r="P36" s="9">
        <f>'2.Q-PROGRESS DASHBOARD'!BR36</f>
        <v>0</v>
      </c>
      <c r="R36" s="62"/>
      <c r="S36" s="62"/>
      <c r="T36" s="62"/>
      <c r="U36" s="62"/>
      <c r="V36" s="62"/>
      <c r="W36" s="62"/>
    </row>
    <row r="37" spans="1:24" x14ac:dyDescent="0.25">
      <c r="A37" s="2" t="s">
        <v>51</v>
      </c>
      <c r="B37" s="44"/>
      <c r="C37" s="8">
        <f>'2.Q-PROGRESS DASHBOARD'!C37</f>
        <v>719</v>
      </c>
      <c r="D37" s="48">
        <f>'2.Q-PROGRESS DASHBOARD'!D37</f>
        <v>371</v>
      </c>
      <c r="E37" s="48">
        <f>'2.Q-PROGRESS DASHBOARD'!J37</f>
        <v>200</v>
      </c>
      <c r="F37" s="48">
        <f>'2.Q-PROGRESS DASHBOARD'!G37</f>
        <v>196</v>
      </c>
      <c r="G37" s="35"/>
      <c r="H37" s="9">
        <f>'2.Q-PROGRESS DASHBOARD'!M37</f>
        <v>0.50505050505050508</v>
      </c>
      <c r="I37" s="35"/>
      <c r="J37" s="9">
        <f>'2.Q-PROGRESS DASHBOARD'!Y37</f>
        <v>0</v>
      </c>
      <c r="K37" s="33"/>
      <c r="L37" s="9">
        <f>'2.Q-PROGRESS DASHBOARD'!AM37</f>
        <v>1.3157894736842106</v>
      </c>
      <c r="M37" s="33"/>
      <c r="N37" s="9">
        <f>'2.Q-PROGRESS DASHBOARD'!BB37</f>
        <v>0</v>
      </c>
      <c r="O37" s="33"/>
      <c r="P37" s="9">
        <f>'2.Q-PROGRESS DASHBOARD'!BR37</f>
        <v>0</v>
      </c>
      <c r="R37" s="275"/>
      <c r="S37" s="275"/>
      <c r="T37" s="275"/>
      <c r="U37" s="275"/>
      <c r="V37" s="275"/>
      <c r="W37" s="275"/>
    </row>
    <row r="38" spans="1:24" s="14" customFormat="1" ht="6" customHeight="1" x14ac:dyDescent="0.25">
      <c r="A38" s="34"/>
      <c r="B38" s="44"/>
      <c r="C38" s="44"/>
      <c r="D38" s="44"/>
      <c r="E38" s="44"/>
      <c r="F38" s="44"/>
      <c r="G38" s="44"/>
      <c r="H38" s="44"/>
      <c r="I38" s="44"/>
      <c r="J38" s="145"/>
      <c r="K38" s="145"/>
      <c r="L38" s="145"/>
      <c r="M38" s="145"/>
      <c r="N38" s="145"/>
      <c r="O38" s="145"/>
      <c r="P38" s="146"/>
      <c r="Q38" s="72"/>
      <c r="R38" s="72"/>
      <c r="S38" s="75"/>
      <c r="T38" s="75"/>
      <c r="U38" s="75"/>
      <c r="V38" s="75"/>
      <c r="W38" s="72"/>
      <c r="X38" s="72"/>
    </row>
    <row r="39" spans="1:24" x14ac:dyDescent="0.25">
      <c r="A39" s="66" t="s">
        <v>147</v>
      </c>
      <c r="B39" s="45"/>
      <c r="C39" s="45"/>
      <c r="D39" s="45"/>
      <c r="E39" s="45"/>
      <c r="F39" s="45"/>
      <c r="G39" s="45"/>
      <c r="H39" s="116">
        <f>MIN(H35:H36)</f>
        <v>0.38461538461538464</v>
      </c>
      <c r="I39" s="45"/>
      <c r="J39" s="76"/>
      <c r="K39" s="76"/>
      <c r="L39" s="76"/>
      <c r="M39" s="76"/>
      <c r="N39" s="76"/>
      <c r="O39" s="76"/>
      <c r="P39" s="76"/>
      <c r="Q39" s="137"/>
      <c r="R39" s="74"/>
      <c r="S39" s="75"/>
      <c r="T39" s="75"/>
      <c r="U39" s="75"/>
      <c r="V39" s="75"/>
      <c r="W39" s="74"/>
      <c r="X39" s="72"/>
    </row>
    <row r="40" spans="1:24" x14ac:dyDescent="0.25">
      <c r="A40" s="3" t="s">
        <v>17</v>
      </c>
      <c r="B40" s="44"/>
      <c r="C40" s="8">
        <f>'2.Q-PROGRESS DASHBOARD'!C40</f>
        <v>57</v>
      </c>
      <c r="D40" s="48">
        <f>'2.Q-PROGRESS DASHBOARD'!D40</f>
        <v>13</v>
      </c>
      <c r="E40" s="48">
        <f>'2.Q-PROGRESS DASHBOARD'!J40</f>
        <v>44</v>
      </c>
      <c r="F40" s="48">
        <f>'2.Q-PROGRESS DASHBOARD'!G40</f>
        <v>-6</v>
      </c>
      <c r="G40" s="35"/>
      <c r="H40" s="9">
        <f>'2.Q-PROGRESS DASHBOARD'!M40</f>
        <v>1.1578947368421053</v>
      </c>
      <c r="I40" s="35"/>
      <c r="J40" s="9">
        <f>'2.Q-PROGRESS DASHBOARD'!Y40</f>
        <v>0</v>
      </c>
      <c r="K40" s="33"/>
      <c r="L40" s="9">
        <f>'2.Q-PROGRESS DASHBOARD'!AM40</f>
        <v>3.3</v>
      </c>
      <c r="M40" s="33"/>
      <c r="N40" s="9">
        <f>'2.Q-PROGRESS DASHBOARD'!BB40</f>
        <v>0</v>
      </c>
      <c r="O40" s="33"/>
      <c r="P40" s="9">
        <f>'2.Q-PROGRESS DASHBOARD'!BR40</f>
        <v>0</v>
      </c>
      <c r="Q40" s="72"/>
      <c r="R40" s="72"/>
      <c r="S40" s="72"/>
      <c r="T40" s="72"/>
      <c r="U40" s="72"/>
      <c r="V40" s="72"/>
      <c r="W40" s="72"/>
      <c r="X40" s="72"/>
    </row>
    <row r="41" spans="1:24" x14ac:dyDescent="0.25">
      <c r="A41" s="3" t="s">
        <v>19</v>
      </c>
      <c r="B41" s="44"/>
      <c r="C41" s="8">
        <f>'2.Q-PROGRESS DASHBOARD'!C41</f>
        <v>85</v>
      </c>
      <c r="D41" s="48">
        <f>'2.Q-PROGRESS DASHBOARD'!D41</f>
        <v>57</v>
      </c>
      <c r="E41" s="48">
        <f>'2.Q-PROGRESS DASHBOARD'!J41</f>
        <v>28</v>
      </c>
      <c r="F41" s="48">
        <f>'2.Q-PROGRESS DASHBOARD'!G41</f>
        <v>-12</v>
      </c>
      <c r="G41" s="35"/>
      <c r="H41" s="9">
        <f>'2.Q-PROGRESS DASHBOARD'!M41</f>
        <v>1.75</v>
      </c>
      <c r="I41" s="35"/>
      <c r="J41" s="9" t="str">
        <f>'2.Q-PROGRESS DASHBOARD'!Y41</f>
        <v>NO TARGET</v>
      </c>
      <c r="K41" s="33"/>
      <c r="L41" s="9" t="str">
        <f>'2.Q-PROGRESS DASHBOARD'!AM41</f>
        <v>NO TARGET</v>
      </c>
      <c r="M41" s="33"/>
      <c r="N41" s="9">
        <f>'2.Q-PROGRESS DASHBOARD'!BB41</f>
        <v>0</v>
      </c>
      <c r="O41" s="33"/>
      <c r="P41" s="9">
        <f>'2.Q-PROGRESS DASHBOARD'!BR41</f>
        <v>0</v>
      </c>
      <c r="R41" s="62"/>
      <c r="S41" s="62"/>
      <c r="T41" s="62"/>
      <c r="U41" s="62"/>
      <c r="V41" s="62"/>
      <c r="W41" s="62"/>
    </row>
    <row r="42" spans="1:24" x14ac:dyDescent="0.25">
      <c r="A42" s="2" t="s">
        <v>51</v>
      </c>
      <c r="B42" s="44"/>
      <c r="C42" s="8">
        <f>'2.Q-PROGRESS DASHBOARD'!C42</f>
        <v>518</v>
      </c>
      <c r="D42" s="48">
        <f>'2.Q-PROGRESS DASHBOARD'!D42</f>
        <v>70</v>
      </c>
      <c r="E42" s="48">
        <f>'2.Q-PROGRESS DASHBOARD'!J42</f>
        <v>72</v>
      </c>
      <c r="F42" s="48">
        <f>'2.Q-PROGRESS DASHBOARD'!G42</f>
        <v>-18</v>
      </c>
      <c r="G42" s="35"/>
      <c r="H42" s="9">
        <f>'2.Q-PROGRESS DASHBOARD'!M42</f>
        <v>1.3333333333333333</v>
      </c>
      <c r="I42" s="35"/>
      <c r="J42" s="9">
        <f>'2.Q-PROGRESS DASHBOARD'!Y42</f>
        <v>0</v>
      </c>
      <c r="K42" s="33"/>
      <c r="L42" s="9">
        <f>'2.Q-PROGRESS DASHBOARD'!AM42</f>
        <v>5.3999999999999995</v>
      </c>
      <c r="M42" s="33"/>
      <c r="N42" s="9">
        <f>'2.Q-PROGRESS DASHBOARD'!BB42</f>
        <v>0</v>
      </c>
      <c r="O42" s="33"/>
      <c r="P42" s="9">
        <f>'2.Q-PROGRESS DASHBOARD'!BR42</f>
        <v>0</v>
      </c>
      <c r="R42" s="275"/>
      <c r="S42" s="275"/>
      <c r="T42" s="275"/>
      <c r="U42" s="275"/>
      <c r="V42" s="275"/>
      <c r="W42" s="275"/>
    </row>
    <row r="43" spans="1:24" s="14" customFormat="1" ht="6" customHeight="1" x14ac:dyDescent="0.25">
      <c r="A43" s="34"/>
      <c r="B43" s="44"/>
      <c r="C43" s="44"/>
      <c r="D43" s="44"/>
      <c r="E43" s="44"/>
      <c r="F43" s="44"/>
      <c r="G43" s="44"/>
      <c r="H43" s="116">
        <f>MIN(H40:H41)</f>
        <v>1.1578947368421053</v>
      </c>
      <c r="I43" s="44"/>
      <c r="J43" s="33"/>
      <c r="K43" s="33"/>
      <c r="L43" s="33"/>
      <c r="M43" s="33"/>
      <c r="N43" s="33"/>
      <c r="O43" s="33"/>
      <c r="P43" s="140"/>
    </row>
    <row r="44" spans="1:24" x14ac:dyDescent="0.25">
      <c r="A44" s="66" t="s">
        <v>20</v>
      </c>
      <c r="B44" s="44"/>
      <c r="C44" s="8">
        <f>'2.Q-PROGRESS DASHBOARD'!C44</f>
        <v>158</v>
      </c>
      <c r="D44" s="48">
        <f>'2.Q-PROGRESS DASHBOARD'!D44</f>
        <v>145</v>
      </c>
      <c r="E44" s="48">
        <f>'2.Q-PROGRESS DASHBOARD'!J44</f>
        <v>13</v>
      </c>
      <c r="F44" s="48">
        <f>'2.Q-PROGRESS DASHBOARD'!G44</f>
        <v>145</v>
      </c>
      <c r="G44" s="35"/>
      <c r="H44" s="9">
        <f>'2.Q-PROGRESS DASHBOARD'!M44</f>
        <v>8.2278481012658222E-2</v>
      </c>
      <c r="I44" s="35"/>
      <c r="J44" s="9" t="str">
        <f>'2.Q-PROGRESS DASHBOARD'!Y44</f>
        <v>NO TARGET</v>
      </c>
      <c r="K44" s="33"/>
      <c r="L44" s="9" t="str">
        <f>'2.Q-PROGRESS DASHBOARD'!AM44</f>
        <v>NO TARGET</v>
      </c>
      <c r="M44" s="33"/>
      <c r="N44" s="9">
        <f>'2.Q-PROGRESS DASHBOARD'!BB44</f>
        <v>0</v>
      </c>
      <c r="O44" s="33"/>
      <c r="P44" s="9" t="str">
        <f>'2.Q-PROGRESS DASHBOARD'!BR44</f>
        <v>NO TARGET</v>
      </c>
    </row>
    <row r="45" spans="1:24" x14ac:dyDescent="0.25">
      <c r="A45" s="66" t="s">
        <v>21</v>
      </c>
      <c r="B45" s="44"/>
      <c r="C45" s="8">
        <f>'2.Q-PROGRESS DASHBOARD'!C45</f>
        <v>6</v>
      </c>
      <c r="D45" s="48">
        <f>'2.Q-PROGRESS DASHBOARD'!D45</f>
        <v>5</v>
      </c>
      <c r="E45" s="48">
        <f>'2.Q-PROGRESS DASHBOARD'!J45</f>
        <v>1</v>
      </c>
      <c r="F45" s="48">
        <f>'2.Q-PROGRESS DASHBOARD'!G45</f>
        <v>3</v>
      </c>
      <c r="G45" s="35"/>
      <c r="H45" s="9">
        <f>'2.Q-PROGRESS DASHBOARD'!M45</f>
        <v>0.25</v>
      </c>
      <c r="I45" s="35"/>
      <c r="J45" s="9">
        <f>'2.Q-PROGRESS DASHBOARD'!Y45</f>
        <v>1</v>
      </c>
      <c r="K45" s="33"/>
      <c r="L45" s="9">
        <f>'2.Q-PROGRESS DASHBOARD'!AM45</f>
        <v>0</v>
      </c>
      <c r="M45" s="33"/>
      <c r="N45" s="9">
        <f>'2.Q-PROGRESS DASHBOARD'!BB45</f>
        <v>0</v>
      </c>
      <c r="O45" s="33"/>
      <c r="P45" s="9">
        <f>'2.Q-PROGRESS DASHBOARD'!BR45</f>
        <v>0</v>
      </c>
    </row>
    <row r="46" spans="1:24" x14ac:dyDescent="0.25">
      <c r="A46" s="66" t="s">
        <v>22</v>
      </c>
      <c r="B46" s="44"/>
      <c r="C46" s="8">
        <f>'2.Q-PROGRESS DASHBOARD'!C46</f>
        <v>88</v>
      </c>
      <c r="D46" s="48">
        <f>'2.Q-PROGRESS DASHBOARD'!D46</f>
        <v>88</v>
      </c>
      <c r="E46" s="48">
        <f>'2.Q-PROGRESS DASHBOARD'!J46</f>
        <v>0</v>
      </c>
      <c r="F46" s="48">
        <f>'2.Q-PROGRESS DASHBOARD'!G46</f>
        <v>88</v>
      </c>
      <c r="G46" s="35"/>
      <c r="H46" s="9">
        <f>'2.Q-PROGRESS DASHBOARD'!M46</f>
        <v>0</v>
      </c>
      <c r="I46" s="35"/>
      <c r="J46" s="9" t="str">
        <f>'2.Q-PROGRESS DASHBOARD'!Y46</f>
        <v>NO TARGET</v>
      </c>
      <c r="K46" s="33"/>
      <c r="L46" s="9" t="str">
        <f>'2.Q-PROGRESS DASHBOARD'!AM46</f>
        <v>NO TARGET</v>
      </c>
      <c r="M46" s="33"/>
      <c r="N46" s="9">
        <f>'2.Q-PROGRESS DASHBOARD'!BB46</f>
        <v>0</v>
      </c>
      <c r="O46" s="33"/>
      <c r="P46" s="9" t="str">
        <f>'2.Q-PROGRESS DASHBOARD'!BR46</f>
        <v>NO TARGET</v>
      </c>
    </row>
    <row r="47" spans="1:24" x14ac:dyDescent="0.25">
      <c r="A47" s="66" t="s">
        <v>23</v>
      </c>
      <c r="B47" s="44"/>
      <c r="C47" s="8">
        <f>'2.Q-PROGRESS DASHBOARD'!C47</f>
        <v>44</v>
      </c>
      <c r="D47" s="48">
        <f>'2.Q-PROGRESS DASHBOARD'!D47</f>
        <v>44</v>
      </c>
      <c r="E47" s="48">
        <f>'2.Q-PROGRESS DASHBOARD'!J47</f>
        <v>0</v>
      </c>
      <c r="F47" s="48">
        <f>'2.Q-PROGRESS DASHBOARD'!G47</f>
        <v>0</v>
      </c>
      <c r="G47" s="35"/>
      <c r="H47" s="9" t="str">
        <f>'2.Q-PROGRESS DASHBOARD'!M47</f>
        <v>NO TARGET</v>
      </c>
      <c r="I47" s="35"/>
      <c r="J47" s="9" t="str">
        <f>'2.Q-PROGRESS DASHBOARD'!Y47</f>
        <v>NO TARGET</v>
      </c>
      <c r="K47" s="33"/>
      <c r="L47" s="9" t="str">
        <f>'2.Q-PROGRESS DASHBOARD'!AM47</f>
        <v>NO TARGET</v>
      </c>
      <c r="M47" s="33"/>
      <c r="N47" s="9" t="str">
        <f>'2.Q-PROGRESS DASHBOARD'!BB47</f>
        <v>NO TARGET</v>
      </c>
      <c r="O47" s="33"/>
      <c r="P47" s="9">
        <f>'2.Q-PROGRESS DASHBOARD'!BR47</f>
        <v>0</v>
      </c>
    </row>
    <row r="48" spans="1:24" x14ac:dyDescent="0.25">
      <c r="A48" s="66" t="s">
        <v>24</v>
      </c>
      <c r="B48" s="44"/>
      <c r="C48" s="8">
        <f>'2.Q-PROGRESS DASHBOARD'!C48</f>
        <v>11</v>
      </c>
      <c r="D48" s="48">
        <f>'2.Q-PROGRESS DASHBOARD'!D48</f>
        <v>11</v>
      </c>
      <c r="E48" s="48">
        <f>'2.Q-PROGRESS DASHBOARD'!J48</f>
        <v>0</v>
      </c>
      <c r="F48" s="48">
        <f>'2.Q-PROGRESS DASHBOARD'!G48</f>
        <v>11</v>
      </c>
      <c r="G48" s="35"/>
      <c r="H48" s="9">
        <f>'2.Q-PROGRESS DASHBOARD'!M48</f>
        <v>0</v>
      </c>
      <c r="I48" s="35"/>
      <c r="J48" s="9" t="str">
        <f>'2.Q-PROGRESS DASHBOARD'!Y48</f>
        <v>NO TARGET</v>
      </c>
      <c r="K48" s="33"/>
      <c r="L48" s="9" t="str">
        <f>'2.Q-PROGRESS DASHBOARD'!AM48</f>
        <v>NO TARGET</v>
      </c>
      <c r="M48" s="33"/>
      <c r="N48" s="9">
        <f>'2.Q-PROGRESS DASHBOARD'!BB48</f>
        <v>0</v>
      </c>
      <c r="O48" s="33"/>
      <c r="P48" s="9" t="str">
        <f>'2.Q-PROGRESS DASHBOARD'!BR48</f>
        <v>NO TARGET</v>
      </c>
    </row>
    <row r="49" spans="1:48" x14ac:dyDescent="0.25">
      <c r="A49" s="66" t="s">
        <v>25</v>
      </c>
      <c r="B49" s="44"/>
      <c r="C49" s="8">
        <f>'2.Q-PROGRESS DASHBOARD'!C49</f>
        <v>28</v>
      </c>
      <c r="D49" s="48">
        <f>'2.Q-PROGRESS DASHBOARD'!D49</f>
        <v>24</v>
      </c>
      <c r="E49" s="48">
        <f>'2.Q-PROGRESS DASHBOARD'!J49</f>
        <v>4</v>
      </c>
      <c r="F49" s="48">
        <f>'2.Q-PROGRESS DASHBOARD'!G49</f>
        <v>10</v>
      </c>
      <c r="G49" s="35"/>
      <c r="H49" s="9">
        <f>'2.Q-PROGRESS DASHBOARD'!M49</f>
        <v>0.2857142857142857</v>
      </c>
      <c r="I49" s="35"/>
      <c r="J49" s="9" t="str">
        <f>'2.Q-PROGRESS DASHBOARD'!Y49</f>
        <v>NO TARGET</v>
      </c>
      <c r="K49" s="33"/>
      <c r="L49" s="9" t="str">
        <f>'2.Q-PROGRESS DASHBOARD'!AM49</f>
        <v>NO TARGET</v>
      </c>
      <c r="M49" s="33"/>
      <c r="N49" s="9">
        <f>'2.Q-PROGRESS DASHBOARD'!BB49</f>
        <v>0</v>
      </c>
      <c r="O49" s="33"/>
      <c r="P49" s="9">
        <f>'2.Q-PROGRESS DASHBOARD'!BR49</f>
        <v>0</v>
      </c>
    </row>
    <row r="50" spans="1:48" x14ac:dyDescent="0.25">
      <c r="A50" s="2" t="s">
        <v>51</v>
      </c>
      <c r="B50" s="44"/>
      <c r="C50" s="8">
        <f>'2.Q-PROGRESS DASHBOARD'!C50</f>
        <v>335</v>
      </c>
      <c r="D50" s="48">
        <f>'2.Q-PROGRESS DASHBOARD'!D50</f>
        <v>317</v>
      </c>
      <c r="E50" s="48">
        <f>'2.Q-PROGRESS DASHBOARD'!J50</f>
        <v>18</v>
      </c>
      <c r="F50" s="48">
        <f>'2.Q-PROGRESS DASHBOARD'!G50</f>
        <v>257</v>
      </c>
      <c r="G50" s="35"/>
      <c r="H50" s="9">
        <f>'2.Q-PROGRESS DASHBOARD'!M50</f>
        <v>6.545454545454546E-2</v>
      </c>
      <c r="I50" s="35"/>
      <c r="J50" s="9">
        <f>'2.Q-PROGRESS DASHBOARD'!Y50</f>
        <v>1</v>
      </c>
      <c r="K50" s="33"/>
      <c r="L50" s="9">
        <f>'2.Q-PROGRESS DASHBOARD'!AM50</f>
        <v>17</v>
      </c>
      <c r="M50" s="33"/>
      <c r="N50" s="9">
        <f>'2.Q-PROGRESS DASHBOARD'!BB50</f>
        <v>0</v>
      </c>
      <c r="O50" s="33"/>
      <c r="P50" s="9">
        <f>'2.Q-PROGRESS DASHBOARD'!BR50</f>
        <v>0</v>
      </c>
      <c r="AV50" s="14"/>
    </row>
    <row r="51" spans="1:48" s="14" customFormat="1" ht="6" customHeight="1" x14ac:dyDescent="0.25">
      <c r="A51" s="34"/>
      <c r="B51" s="44"/>
      <c r="C51" s="44"/>
      <c r="D51" s="44"/>
      <c r="E51" s="44"/>
      <c r="F51" s="44"/>
      <c r="G51" s="44"/>
      <c r="H51" s="44"/>
      <c r="I51" s="44"/>
      <c r="J51" s="33"/>
      <c r="K51" s="33"/>
      <c r="L51" s="33"/>
      <c r="M51" s="33"/>
      <c r="N51" s="33"/>
      <c r="O51" s="33"/>
      <c r="P51" s="140"/>
    </row>
    <row r="52" spans="1:48" x14ac:dyDescent="0.25">
      <c r="A52" s="65" t="s">
        <v>30</v>
      </c>
      <c r="B52" s="44"/>
      <c r="C52" s="44"/>
      <c r="D52" s="44"/>
      <c r="E52" s="44"/>
      <c r="F52" s="44"/>
      <c r="G52" s="44"/>
      <c r="H52" s="44"/>
      <c r="I52" s="44"/>
      <c r="J52" s="44"/>
      <c r="K52" s="44"/>
      <c r="L52" s="44"/>
      <c r="M52" s="44"/>
      <c r="N52" s="44"/>
      <c r="O52" s="44"/>
      <c r="P52" s="44"/>
      <c r="Q52" s="54"/>
      <c r="R52" s="46"/>
      <c r="S52" s="46"/>
      <c r="T52" s="46"/>
      <c r="U52" s="46"/>
      <c r="V52" s="46"/>
      <c r="W52" s="46"/>
      <c r="AV52" s="14"/>
    </row>
    <row r="53" spans="1:48" x14ac:dyDescent="0.25">
      <c r="A53" s="5" t="s">
        <v>26</v>
      </c>
      <c r="B53" s="44"/>
      <c r="C53" s="8">
        <f>'2.Q-PROGRESS DASHBOARD'!C53</f>
        <v>2</v>
      </c>
      <c r="D53" s="48">
        <f>'2.Q-PROGRESS DASHBOARD'!D53</f>
        <v>-1</v>
      </c>
      <c r="E53" s="48">
        <f>'2.Q-PROGRESS DASHBOARD'!J53</f>
        <v>3</v>
      </c>
      <c r="F53" s="48">
        <f>'2.Q-PROGRESS DASHBOARD'!G53</f>
        <v>-1</v>
      </c>
      <c r="G53" s="35"/>
      <c r="H53" s="9">
        <f>'2.Q-PROGRESS DASHBOARD'!M53</f>
        <v>1.5</v>
      </c>
      <c r="I53" s="35"/>
      <c r="J53" s="9" t="str">
        <f>'2.Q-PROGRESS DASHBOARD'!Y53</f>
        <v>NO TARGET</v>
      </c>
      <c r="K53" s="33"/>
      <c r="L53" s="9" t="str">
        <f>'2.Q-PROGRESS DASHBOARD'!AM53</f>
        <v>NO TARGET</v>
      </c>
      <c r="M53" s="33"/>
      <c r="N53" s="9">
        <f>'2.Q-PROGRESS DASHBOARD'!BB53</f>
        <v>1.5</v>
      </c>
      <c r="O53" s="33"/>
      <c r="P53" s="9" t="str">
        <f>'2.Q-PROGRESS DASHBOARD'!BR53</f>
        <v>NO TARGET</v>
      </c>
      <c r="AV53" s="14"/>
    </row>
    <row r="54" spans="1:48" x14ac:dyDescent="0.25">
      <c r="A54" s="2" t="s">
        <v>27</v>
      </c>
      <c r="B54" s="44"/>
      <c r="C54" s="8">
        <f>'2.Q-PROGRESS DASHBOARD'!C54</f>
        <v>2</v>
      </c>
      <c r="D54" s="48">
        <f>'2.Q-PROGRESS DASHBOARD'!D54</f>
        <v>2</v>
      </c>
      <c r="E54" s="48">
        <f>'2.Q-PROGRESS DASHBOARD'!J54</f>
        <v>0</v>
      </c>
      <c r="F54" s="48">
        <f>'2.Q-PROGRESS DASHBOARD'!G54</f>
        <v>2</v>
      </c>
      <c r="G54" s="35"/>
      <c r="H54" s="9">
        <f>'2.Q-PROGRESS DASHBOARD'!M54</f>
        <v>0</v>
      </c>
      <c r="I54" s="35"/>
      <c r="J54" s="9" t="str">
        <f>'2.Q-PROGRESS DASHBOARD'!Y54</f>
        <v>NO TARGET</v>
      </c>
      <c r="K54" s="33"/>
      <c r="L54" s="9" t="str">
        <f>'2.Q-PROGRESS DASHBOARD'!AM54</f>
        <v>NO TARGET</v>
      </c>
      <c r="M54" s="33"/>
      <c r="N54" s="9">
        <f>'2.Q-PROGRESS DASHBOARD'!BB54</f>
        <v>0</v>
      </c>
      <c r="O54" s="33"/>
      <c r="P54" s="9" t="str">
        <f>'2.Q-PROGRESS DASHBOARD'!BR54</f>
        <v>NO TARGET</v>
      </c>
      <c r="AV54" s="14"/>
    </row>
    <row r="55" spans="1:48" x14ac:dyDescent="0.25">
      <c r="A55" s="2" t="s">
        <v>28</v>
      </c>
      <c r="B55" s="44"/>
      <c r="C55" s="8">
        <f>'2.Q-PROGRESS DASHBOARD'!C55</f>
        <v>2</v>
      </c>
      <c r="D55" s="48">
        <f>'2.Q-PROGRESS DASHBOARD'!D55</f>
        <v>2</v>
      </c>
      <c r="E55" s="48">
        <f>'2.Q-PROGRESS DASHBOARD'!J55</f>
        <v>0</v>
      </c>
      <c r="F55" s="48">
        <f>'2.Q-PROGRESS DASHBOARD'!G55</f>
        <v>2</v>
      </c>
      <c r="G55" s="35"/>
      <c r="H55" s="9">
        <f>'2.Q-PROGRESS DASHBOARD'!M55</f>
        <v>0</v>
      </c>
      <c r="I55" s="35"/>
      <c r="J55" s="9" t="str">
        <f>'2.Q-PROGRESS DASHBOARD'!Y55</f>
        <v>NO TARGET</v>
      </c>
      <c r="K55" s="33"/>
      <c r="L55" s="9" t="str">
        <f>'2.Q-PROGRESS DASHBOARD'!AM55</f>
        <v>NO TARGET</v>
      </c>
      <c r="M55" s="33"/>
      <c r="N55" s="9">
        <f>'2.Q-PROGRESS DASHBOARD'!BB55</f>
        <v>0</v>
      </c>
      <c r="O55" s="33"/>
      <c r="P55" s="9" t="str">
        <f>'2.Q-PROGRESS DASHBOARD'!BR55</f>
        <v>NO TARGET</v>
      </c>
      <c r="AV55" s="14"/>
    </row>
    <row r="56" spans="1:48" x14ac:dyDescent="0.25">
      <c r="A56" s="2" t="s">
        <v>29</v>
      </c>
      <c r="B56" s="44"/>
      <c r="C56" s="8">
        <f>'2.Q-PROGRESS DASHBOARD'!C56</f>
        <v>2</v>
      </c>
      <c r="D56" s="48">
        <f>'2.Q-PROGRESS DASHBOARD'!D56</f>
        <v>2</v>
      </c>
      <c r="E56" s="48">
        <f>'2.Q-PROGRESS DASHBOARD'!J56</f>
        <v>0</v>
      </c>
      <c r="F56" s="48">
        <f>'2.Q-PROGRESS DASHBOARD'!G56</f>
        <v>2</v>
      </c>
      <c r="G56" s="35"/>
      <c r="H56" s="9">
        <f>'2.Q-PROGRESS DASHBOARD'!M56</f>
        <v>0</v>
      </c>
      <c r="I56" s="35"/>
      <c r="J56" s="9" t="str">
        <f>'2.Q-PROGRESS DASHBOARD'!Y56</f>
        <v>NO TARGET</v>
      </c>
      <c r="K56" s="33"/>
      <c r="L56" s="9" t="str">
        <f>'2.Q-PROGRESS DASHBOARD'!AM56</f>
        <v>NO TARGET</v>
      </c>
      <c r="M56" s="33"/>
      <c r="N56" s="9">
        <f>'2.Q-PROGRESS DASHBOARD'!BB56</f>
        <v>0</v>
      </c>
      <c r="O56" s="33"/>
      <c r="P56" s="9" t="str">
        <f>'2.Q-PROGRESS DASHBOARD'!BR56</f>
        <v>NO TARGET</v>
      </c>
      <c r="AV56" s="14"/>
    </row>
    <row r="57" spans="1:48" x14ac:dyDescent="0.25">
      <c r="A57" s="71" t="s">
        <v>51</v>
      </c>
      <c r="B57" s="44"/>
      <c r="C57" s="8">
        <f>'2.Q-PROGRESS DASHBOARD'!C57</f>
        <v>8</v>
      </c>
      <c r="D57" s="48">
        <f>'2.Q-PROGRESS DASHBOARD'!D57</f>
        <v>5</v>
      </c>
      <c r="E57" s="48">
        <f>'2.Q-PROGRESS DASHBOARD'!J57</f>
        <v>3</v>
      </c>
      <c r="F57" s="48">
        <f>'2.Q-PROGRESS DASHBOARD'!G57</f>
        <v>5</v>
      </c>
      <c r="G57" s="35"/>
      <c r="H57" s="9">
        <f>'2.Q-PROGRESS DASHBOARD'!M57</f>
        <v>0.375</v>
      </c>
      <c r="I57" s="35"/>
      <c r="J57" s="9" t="str">
        <f>'2.Q-PROGRESS DASHBOARD'!Y57</f>
        <v>NO TARGET</v>
      </c>
      <c r="K57" s="33"/>
      <c r="L57" s="9" t="str">
        <f>'2.Q-PROGRESS DASHBOARD'!AM57</f>
        <v>NO TARGET</v>
      </c>
      <c r="M57" s="33"/>
      <c r="N57" s="9">
        <f>'2.Q-PROGRESS DASHBOARD'!BB57</f>
        <v>0.375</v>
      </c>
      <c r="O57" s="33"/>
      <c r="P57" s="9" t="str">
        <f>'2.Q-PROGRESS DASHBOARD'!BR57</f>
        <v>NO TARGET</v>
      </c>
      <c r="AV57" s="14"/>
    </row>
    <row r="58" spans="1:48" s="14" customFormat="1" ht="6" customHeight="1" x14ac:dyDescent="0.25">
      <c r="A58" s="34"/>
      <c r="B58" s="44"/>
      <c r="C58" s="44"/>
      <c r="D58" s="44"/>
      <c r="E58" s="44"/>
      <c r="F58" s="44"/>
      <c r="G58" s="44"/>
      <c r="H58" s="116">
        <f>MIN(H53:H56)</f>
        <v>0</v>
      </c>
      <c r="I58" s="44"/>
      <c r="J58" s="33"/>
      <c r="K58" s="33"/>
      <c r="L58" s="33"/>
      <c r="M58" s="33"/>
      <c r="N58" s="33"/>
      <c r="O58" s="33"/>
      <c r="P58" s="140"/>
    </row>
    <row r="59" spans="1:48" x14ac:dyDescent="0.25">
      <c r="A59" s="64" t="s">
        <v>31</v>
      </c>
      <c r="B59" s="44"/>
      <c r="C59" s="8">
        <f>'2.Q-PROGRESS DASHBOARD'!C59</f>
        <v>350</v>
      </c>
      <c r="D59" s="48">
        <f>'2.Q-PROGRESS DASHBOARD'!D59</f>
        <v>-433.33333333333337</v>
      </c>
      <c r="E59" s="48">
        <f>'2.Q-PROGRESS DASHBOARD'!J59</f>
        <v>823</v>
      </c>
      <c r="F59" s="48">
        <f>'2.Q-PROGRESS DASHBOARD'!G59</f>
        <v>-783.33333333333337</v>
      </c>
      <c r="G59" s="35"/>
      <c r="H59" s="9">
        <f>'2.Q-PROGRESS DASHBOARD'!M59</f>
        <v>20.747899159663884</v>
      </c>
      <c r="I59" s="35"/>
      <c r="J59" s="9" t="str">
        <f>'2.Q-PROGRESS DASHBOARD'!Y59</f>
        <v>NO TARGET</v>
      </c>
      <c r="K59" s="33"/>
      <c r="L59" s="9" t="str">
        <f>'2.Q-PROGRESS DASHBOARD'!AM59</f>
        <v>NO TARGET</v>
      </c>
      <c r="M59" s="33"/>
      <c r="N59" s="9">
        <f>'2.Q-PROGRESS DASHBOARD'!BB59</f>
        <v>0</v>
      </c>
      <c r="O59" s="33"/>
      <c r="P59" s="9">
        <f>'2.Q-PROGRESS DASHBOARD'!BR59</f>
        <v>0</v>
      </c>
      <c r="Q59" s="54"/>
      <c r="R59" s="46"/>
      <c r="S59" s="46"/>
      <c r="T59" s="46"/>
      <c r="U59" s="46"/>
      <c r="V59" s="46"/>
      <c r="W59" s="46"/>
      <c r="AV59" s="14"/>
    </row>
    <row r="60" spans="1:48" s="14" customFormat="1" x14ac:dyDescent="0.25">
      <c r="A60" s="147"/>
      <c r="B60" s="33"/>
      <c r="C60" s="33"/>
      <c r="D60" s="33"/>
      <c r="E60" s="33"/>
      <c r="F60" s="33"/>
      <c r="G60" s="33"/>
      <c r="H60" s="33"/>
      <c r="I60" s="33"/>
      <c r="J60" s="33"/>
      <c r="K60" s="33"/>
      <c r="L60" s="33"/>
      <c r="M60" s="33"/>
      <c r="N60" s="33"/>
      <c r="O60" s="33"/>
      <c r="P60" s="140"/>
    </row>
    <row r="61" spans="1:48" s="14" customFormat="1" x14ac:dyDescent="0.25">
      <c r="A61" s="148"/>
      <c r="B61" s="149"/>
      <c r="C61" s="149"/>
      <c r="D61" s="150"/>
      <c r="E61" s="150"/>
      <c r="F61" s="150"/>
      <c r="G61" s="149"/>
      <c r="H61" s="149"/>
      <c r="I61" s="33"/>
      <c r="J61" s="33"/>
      <c r="K61" s="33"/>
      <c r="L61" s="33"/>
      <c r="M61" s="33"/>
      <c r="N61" s="33"/>
      <c r="O61" s="33"/>
      <c r="P61" s="140"/>
    </row>
    <row r="62" spans="1:48" s="14" customFormat="1" x14ac:dyDescent="0.25">
      <c r="A62" s="151"/>
      <c r="B62" s="152"/>
      <c r="C62" s="152"/>
      <c r="D62" s="152"/>
      <c r="E62" s="152"/>
      <c r="F62" s="152"/>
      <c r="G62" s="152"/>
      <c r="H62" s="152"/>
      <c r="I62" s="153"/>
      <c r="J62" s="153"/>
      <c r="K62" s="153"/>
      <c r="L62" s="153"/>
      <c r="M62" s="153"/>
      <c r="N62" s="153"/>
      <c r="O62" s="153"/>
      <c r="P62" s="154"/>
    </row>
    <row r="63" spans="1:48" s="14" customFormat="1" x14ac:dyDescent="0.25">
      <c r="A63" s="62"/>
      <c r="B63" s="62"/>
      <c r="C63" s="62"/>
      <c r="D63" s="62"/>
      <c r="E63" s="62"/>
      <c r="F63" s="62"/>
      <c r="G63" s="62"/>
      <c r="H63" s="62"/>
    </row>
    <row r="64" spans="1:48" s="14" customFormat="1" x14ac:dyDescent="0.25">
      <c r="A64" s="62"/>
      <c r="B64" s="62"/>
      <c r="C64" s="62"/>
      <c r="D64" s="62"/>
      <c r="E64" s="62"/>
      <c r="F64" s="62"/>
      <c r="G64" s="62"/>
      <c r="H64" s="62"/>
    </row>
    <row r="65" spans="1:8" s="14" customFormat="1" x14ac:dyDescent="0.25">
      <c r="A65" s="62"/>
      <c r="B65" s="62"/>
      <c r="C65" s="62"/>
      <c r="D65" s="62"/>
      <c r="E65" s="62"/>
      <c r="F65" s="62"/>
      <c r="G65" s="62"/>
      <c r="H65" s="62"/>
    </row>
    <row r="66" spans="1:8" s="14" customFormat="1" x14ac:dyDescent="0.25">
      <c r="A66" s="62"/>
      <c r="B66" s="62"/>
      <c r="C66" s="62"/>
      <c r="D66" s="62"/>
      <c r="E66" s="62"/>
      <c r="F66" s="62"/>
      <c r="G66" s="62"/>
      <c r="H66" s="62"/>
    </row>
    <row r="67" spans="1:8" s="14" customFormat="1" x14ac:dyDescent="0.25">
      <c r="A67" s="62"/>
      <c r="B67" s="62"/>
      <c r="C67" s="62"/>
      <c r="D67" s="62"/>
      <c r="E67" s="62"/>
      <c r="F67" s="62"/>
      <c r="G67" s="62"/>
      <c r="H67" s="62"/>
    </row>
    <row r="68" spans="1:8" s="14" customFormat="1" x14ac:dyDescent="0.25"/>
    <row r="69" spans="1:8" s="14" customFormat="1" x14ac:dyDescent="0.25"/>
    <row r="70" spans="1:8" s="14" customFormat="1" x14ac:dyDescent="0.25"/>
    <row r="71" spans="1:8" s="14" customFormat="1" x14ac:dyDescent="0.25"/>
    <row r="72" spans="1:8" s="14" customFormat="1" x14ac:dyDescent="0.25"/>
    <row r="73" spans="1:8" s="14" customFormat="1" x14ac:dyDescent="0.25"/>
    <row r="74" spans="1:8" s="14" customFormat="1" x14ac:dyDescent="0.25"/>
    <row r="75" spans="1:8" s="14" customFormat="1" x14ac:dyDescent="0.25"/>
    <row r="76" spans="1:8" s="14" customFormat="1" x14ac:dyDescent="0.25"/>
    <row r="77" spans="1:8" s="14" customFormat="1" x14ac:dyDescent="0.25"/>
    <row r="78" spans="1:8" s="14" customFormat="1" x14ac:dyDescent="0.25"/>
    <row r="79" spans="1:8" s="14" customFormat="1" x14ac:dyDescent="0.25"/>
    <row r="80" spans="1:8"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pans="1:47" s="14" customFormat="1" x14ac:dyDescent="0.25"/>
    <row r="114" spans="1:47" s="14" customFormat="1" x14ac:dyDescent="0.25"/>
    <row r="115" spans="1:47" x14ac:dyDescent="0.25">
      <c r="A115" s="4"/>
      <c r="C115" s="4"/>
      <c r="D115" s="4"/>
      <c r="E115" s="4"/>
      <c r="F115" s="4"/>
      <c r="H115" s="4"/>
      <c r="J115" s="4"/>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5">
      <c r="A116" s="4"/>
      <c r="C116" s="4"/>
      <c r="D116" s="4"/>
      <c r="E116" s="4"/>
      <c r="F116" s="4"/>
      <c r="H116" s="4"/>
      <c r="J116" s="4"/>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5">
      <c r="A117" s="4"/>
      <c r="C117" s="4"/>
      <c r="D117" s="4"/>
      <c r="E117" s="4"/>
      <c r="F117" s="4"/>
      <c r="H117" s="4"/>
      <c r="J117" s="4"/>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5">
      <c r="A118" s="4"/>
      <c r="C118" s="4"/>
      <c r="D118" s="4"/>
      <c r="E118" s="4"/>
      <c r="F118" s="4"/>
      <c r="H118" s="4"/>
      <c r="J118" s="4"/>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5">
      <c r="A119" s="4"/>
      <c r="C119" s="4"/>
      <c r="D119" s="4"/>
      <c r="E119" s="4"/>
      <c r="F119" s="4"/>
      <c r="H119" s="4"/>
      <c r="J119" s="4"/>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5">
      <c r="A120" s="4"/>
      <c r="C120" s="4"/>
      <c r="D120" s="4"/>
      <c r="E120" s="4"/>
      <c r="F120" s="4"/>
      <c r="H120" s="4"/>
      <c r="J120" s="4"/>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5">
      <c r="A121" s="4"/>
      <c r="C121" s="4"/>
      <c r="D121" s="4"/>
      <c r="E121" s="4"/>
      <c r="F121" s="4"/>
      <c r="H121" s="4"/>
      <c r="J121" s="4"/>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5">
      <c r="A122" s="4"/>
      <c r="C122" s="4"/>
      <c r="D122" s="4"/>
      <c r="E122" s="4"/>
      <c r="F122" s="4"/>
      <c r="H122" s="4"/>
      <c r="J122" s="4"/>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5">
      <c r="A123" s="4"/>
      <c r="C123" s="4"/>
      <c r="D123" s="4"/>
      <c r="E123" s="4"/>
      <c r="F123" s="4"/>
      <c r="H123" s="4"/>
      <c r="J123" s="4"/>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5">
      <c r="A124" s="4"/>
      <c r="C124" s="4"/>
      <c r="D124" s="4"/>
      <c r="E124" s="4"/>
      <c r="F124" s="4"/>
      <c r="H124" s="4"/>
      <c r="J124" s="4"/>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sheetData>
  <sheetProtection selectLockedCells="1"/>
  <mergeCells count="6">
    <mergeCell ref="C6:H6"/>
    <mergeCell ref="R6:W6"/>
    <mergeCell ref="R22:W22"/>
    <mergeCell ref="A2:A5"/>
    <mergeCell ref="R42:W42"/>
    <mergeCell ref="R37:W37"/>
  </mergeCells>
  <conditionalFormatting sqref="H9:H12 H15:H18 H21:H25 J21:J25 J15:J18 J9:J12 P9:P12 P15:P18 P21:P25 N9:N12 N15:N18 N21:N25 L9:L12 L15:L18 L21:L25 L28:L32 N28:N32 P28:P32 J28:J32 H28:H32 H59 J59 P59 N59 L59 H53:H57 J53:J57 P53:P57 N53:N57 L53:L57 H40:H42 J40:J42 P40:P42 N40:N42 L40:L42 H35:H37 J35:J37 P35:P37 N35:N37 L35:L37 H44:H50 J44:J50 P44:P50 N44:N50 L44:L50">
    <cfRule type="cellIs" dxfId="12" priority="5" operator="equal">
      <formula>"NO TARGET"</formula>
    </cfRule>
    <cfRule type="cellIs" dxfId="11" priority="4" operator="between">
      <formula>0</formula>
      <formula>0.75</formula>
    </cfRule>
  </conditionalFormatting>
  <conditionalFormatting sqref="H9:H12 J9:J12 P9:P12 N9:N12 L9:L12 L14:L19 N14:N19 P14:P19 J14:J19 H14:H19 H28:H32 J28:J32 P28:P32 N28:N32 L28:L32 H21:H25 J21:J25 P21:P25 N21:N25 L21:L25 L59 N59 P59 J59 H59 L53:L57 N53:N57 P53:P57 J53:J57 H53:H57 L40:L42 N40:N42 P40:P42 J40:J42 H40:H42 L35:L37 N35:N37 P35:P37 J35:J37 H35:H37 L44:L50 N44:N50 P44:P50 J44:J50 H44:H50">
    <cfRule type="cellIs" dxfId="10" priority="3" operator="between">
      <formula>0.751</formula>
      <formula>0.9999</formula>
    </cfRule>
    <cfRule type="cellIs" dxfId="9" priority="2" operator="greaterThanOrEqual">
      <formula>1</formula>
    </cfRule>
  </conditionalFormatting>
  <conditionalFormatting sqref="H9:P59">
    <cfRule type="cellIs" dxfId="8" priority="1" operator="equal">
      <formula>"NO TARGET"</formula>
    </cfRule>
  </conditionalFormatting>
  <pageMargins left="0.25" right="0.25"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127"/>
  <sheetViews>
    <sheetView showGridLines="0" showRowColHeaders="0" zoomScaleNormal="100" workbookViewId="0"/>
  </sheetViews>
  <sheetFormatPr defaultRowHeight="15" x14ac:dyDescent="0.25"/>
  <cols>
    <col min="1" max="1" width="38.7109375" style="1" customWidth="1"/>
    <col min="2" max="2" width="0.85546875" style="14" customWidth="1"/>
    <col min="3" max="5" width="9.140625" style="1"/>
    <col min="6" max="6" width="0.85546875" style="14" customWidth="1"/>
    <col min="7" max="7" width="9.140625" style="14" customWidth="1"/>
    <col min="8" max="8" width="9.140625" style="14" hidden="1" customWidth="1"/>
    <col min="9" max="9" width="0.85546875" style="14" customWidth="1"/>
    <col min="10" max="11" width="10.5703125" style="1" hidden="1" customWidth="1"/>
    <col min="12" max="12" width="0.85546875" style="14" hidden="1" customWidth="1"/>
    <col min="13" max="13" width="10.42578125" style="1" customWidth="1"/>
    <col min="14" max="14" width="4.7109375" style="14" customWidth="1"/>
    <col min="15" max="15" width="9.140625" style="1"/>
    <col min="16" max="16" width="0.85546875" style="1" customWidth="1"/>
    <col min="17" max="17" width="0" style="1" hidden="1" customWidth="1"/>
    <col min="18" max="18" width="9.140625" style="1"/>
    <col min="19" max="19" width="10.5703125" style="1" hidden="1" customWidth="1"/>
    <col min="20" max="20" width="0.85546875" style="1" hidden="1" customWidth="1"/>
    <col min="21" max="21" width="10.7109375" style="1" hidden="1" customWidth="1"/>
    <col min="22" max="22" width="0.85546875" style="1" customWidth="1"/>
    <col min="23" max="23" width="10.7109375" style="1" customWidth="1"/>
    <col min="24" max="24" width="0.85546875" style="1" customWidth="1"/>
    <col min="25" max="25" width="12" style="1" customWidth="1"/>
    <col min="26" max="26" width="4.7109375" style="14" customWidth="1"/>
    <col min="27" max="28" width="9.140625" style="1"/>
    <col min="29" max="29" width="9.140625" style="1" hidden="1" customWidth="1"/>
    <col min="30" max="30" width="0.85546875" style="1" customWidth="1"/>
    <col min="31" max="31" width="0" style="1" hidden="1" customWidth="1"/>
    <col min="32" max="32" width="9.140625" style="1"/>
    <col min="33" max="33" width="11" style="1" hidden="1" customWidth="1"/>
    <col min="34" max="34" width="0.85546875" style="1" customWidth="1"/>
    <col min="35" max="35" width="10.7109375" style="1" hidden="1" customWidth="1"/>
    <col min="36" max="36" width="0.85546875" style="1" hidden="1" customWidth="1"/>
    <col min="37" max="37" width="10.7109375" style="1" customWidth="1"/>
    <col min="38" max="38" width="0.85546875" style="1" customWidth="1"/>
    <col min="39" max="39" width="11" style="1" customWidth="1"/>
    <col min="40" max="40" width="4.7109375" style="14" customWidth="1"/>
    <col min="41" max="42" width="9.140625" style="1"/>
    <col min="43" max="44" width="0" style="1" hidden="1" customWidth="1"/>
    <col min="45" max="45" width="0.85546875" style="1" customWidth="1"/>
    <col min="46" max="46" width="0" style="1" hidden="1" customWidth="1"/>
    <col min="47" max="47" width="9.140625" style="1"/>
    <col min="48" max="48" width="10.42578125" style="1" hidden="1" customWidth="1"/>
    <col min="49" max="49" width="0.85546875" style="1" customWidth="1"/>
    <col min="50" max="50" width="10.7109375" style="1" hidden="1" customWidth="1"/>
    <col min="51" max="51" width="0.85546875" style="1" hidden="1" customWidth="1"/>
    <col min="52" max="52" width="10.7109375" style="1" customWidth="1"/>
    <col min="53" max="53" width="0.85546875" style="1" customWidth="1"/>
    <col min="54" max="54" width="12" style="1" customWidth="1"/>
    <col min="55" max="55" width="4.7109375" style="14" customWidth="1"/>
    <col min="56" max="57" width="9.140625" style="1"/>
    <col min="58" max="60" width="0" style="1" hidden="1" customWidth="1"/>
    <col min="61" max="61" width="0.85546875" style="1" customWidth="1"/>
    <col min="62" max="62" width="0" style="1" hidden="1" customWidth="1"/>
    <col min="63" max="63" width="9.140625" style="1"/>
    <col min="64" max="64" width="10" style="1" hidden="1" customWidth="1"/>
    <col min="65" max="65" width="0.85546875" style="1" customWidth="1"/>
    <col min="66" max="66" width="10.7109375" style="1" hidden="1" customWidth="1"/>
    <col min="67" max="67" width="0.85546875" style="1" hidden="1" customWidth="1"/>
    <col min="68" max="68" width="10.7109375" style="1" customWidth="1"/>
    <col min="69" max="69" width="0.85546875" style="1" customWidth="1"/>
    <col min="70" max="70" width="12" style="1" customWidth="1"/>
    <col min="71" max="101" width="9.140625" style="14"/>
    <col min="102" max="16384" width="9.140625" style="1"/>
  </cols>
  <sheetData>
    <row r="1" spans="1:77" ht="15" customHeight="1" x14ac:dyDescent="0.25">
      <c r="A1" s="49"/>
      <c r="B1" s="16"/>
      <c r="C1" s="39"/>
      <c r="D1" s="39"/>
      <c r="E1" s="39"/>
      <c r="F1" s="16"/>
      <c r="G1" s="16"/>
      <c r="H1" s="16"/>
      <c r="I1" s="16"/>
      <c r="J1" s="39"/>
      <c r="K1" s="39"/>
      <c r="L1" s="16"/>
      <c r="M1" s="39"/>
      <c r="N1" s="16"/>
      <c r="O1" s="39"/>
      <c r="P1" s="39"/>
      <c r="Q1" s="39"/>
      <c r="R1" s="39"/>
      <c r="S1" s="39"/>
      <c r="T1" s="14"/>
      <c r="U1" s="14"/>
      <c r="V1" s="14"/>
      <c r="W1" s="14"/>
      <c r="X1" s="14"/>
      <c r="Y1" s="14"/>
      <c r="AA1" s="14"/>
      <c r="AB1" s="14"/>
      <c r="AC1" s="14"/>
      <c r="AD1" s="14"/>
      <c r="AE1" s="14"/>
      <c r="AF1" s="14"/>
      <c r="AG1" s="14"/>
      <c r="AH1" s="14"/>
      <c r="AI1" s="14"/>
      <c r="AJ1" s="14"/>
      <c r="AK1" s="14"/>
      <c r="AL1" s="14"/>
      <c r="AM1" s="14"/>
      <c r="AO1" s="14"/>
      <c r="AP1" s="14"/>
      <c r="AQ1" s="14"/>
      <c r="AR1" s="14"/>
      <c r="AS1" s="14"/>
      <c r="AT1" s="14"/>
      <c r="AU1" s="14"/>
      <c r="AV1" s="14"/>
      <c r="AW1" s="14"/>
      <c r="AX1" s="14"/>
      <c r="AY1" s="14"/>
      <c r="AZ1" s="14"/>
      <c r="BA1" s="14"/>
      <c r="BB1" s="14"/>
      <c r="BD1" s="14"/>
      <c r="BE1" s="14"/>
      <c r="BF1" s="14"/>
      <c r="BG1" s="14"/>
      <c r="BH1" s="14"/>
      <c r="BI1" s="14"/>
      <c r="BJ1" s="14"/>
      <c r="BK1" s="14"/>
      <c r="BL1" s="14"/>
      <c r="BM1" s="14"/>
      <c r="BN1" s="14"/>
      <c r="BO1" s="14"/>
      <c r="BP1" s="14"/>
      <c r="BQ1" s="14"/>
      <c r="BR1" s="14"/>
    </row>
    <row r="2" spans="1:77" ht="15" customHeight="1" x14ac:dyDescent="0.25">
      <c r="A2" s="278" t="s">
        <v>95</v>
      </c>
      <c r="B2" s="17"/>
      <c r="C2" s="40"/>
      <c r="D2" s="40"/>
      <c r="E2" s="40"/>
      <c r="F2" s="17"/>
      <c r="G2" s="17"/>
      <c r="H2" s="17"/>
      <c r="I2" s="17"/>
      <c r="J2" s="40"/>
      <c r="K2" s="40"/>
      <c r="L2" s="17"/>
      <c r="M2" s="40"/>
      <c r="N2" s="17"/>
      <c r="O2" s="40"/>
      <c r="P2" s="40"/>
      <c r="Q2" s="40"/>
      <c r="R2" s="40"/>
      <c r="S2" s="40"/>
      <c r="T2" s="14"/>
      <c r="U2" s="14"/>
      <c r="V2" s="14"/>
      <c r="W2" s="14"/>
      <c r="X2" s="14"/>
      <c r="Y2" s="14"/>
      <c r="AA2" s="14"/>
      <c r="AB2" s="14"/>
      <c r="AC2" s="14"/>
      <c r="AD2" s="14"/>
      <c r="AE2" s="14"/>
      <c r="AF2" s="14"/>
      <c r="AG2" s="14"/>
      <c r="AH2" s="14"/>
      <c r="AI2" s="14"/>
      <c r="AJ2" s="14"/>
      <c r="AK2" s="14"/>
      <c r="AL2" s="14"/>
      <c r="AM2" s="14"/>
      <c r="AO2" s="14"/>
      <c r="AP2" s="14"/>
      <c r="AQ2" s="14"/>
      <c r="AR2" s="14"/>
      <c r="AS2" s="14"/>
      <c r="AT2" s="14"/>
      <c r="AU2" s="14"/>
      <c r="AV2" s="14"/>
      <c r="AW2" s="14"/>
      <c r="AX2" s="14"/>
      <c r="AY2" s="14"/>
      <c r="AZ2" s="14"/>
      <c r="BA2" s="14"/>
      <c r="BB2" s="14"/>
      <c r="BD2" s="14"/>
      <c r="BE2" s="14"/>
      <c r="BF2" s="14"/>
      <c r="BG2" s="14"/>
      <c r="BH2" s="14"/>
      <c r="BI2" s="14"/>
      <c r="BJ2" s="14"/>
      <c r="BK2" s="14"/>
      <c r="BL2" s="14"/>
      <c r="BM2" s="14"/>
      <c r="BN2" s="14"/>
      <c r="BO2" s="14"/>
      <c r="BP2" s="14"/>
      <c r="BQ2" s="14"/>
      <c r="BR2" s="14"/>
    </row>
    <row r="3" spans="1:77" ht="15" customHeight="1" x14ac:dyDescent="0.25">
      <c r="A3" s="278"/>
      <c r="B3" s="18"/>
      <c r="C3" s="41"/>
      <c r="D3" s="41"/>
      <c r="E3" s="41"/>
      <c r="F3" s="18"/>
      <c r="G3" s="18"/>
      <c r="H3" s="18"/>
      <c r="I3" s="18"/>
      <c r="J3" s="41"/>
      <c r="K3" s="41"/>
      <c r="L3" s="18"/>
      <c r="M3" s="41"/>
      <c r="N3" s="18"/>
      <c r="O3" s="41"/>
      <c r="P3" s="41"/>
      <c r="Q3" s="41"/>
      <c r="R3" s="41"/>
      <c r="S3" s="41"/>
      <c r="T3" s="14"/>
      <c r="U3" s="14"/>
      <c r="V3" s="14"/>
      <c r="W3" s="14"/>
      <c r="X3" s="14"/>
      <c r="Y3" s="14"/>
      <c r="AA3" s="14"/>
      <c r="AB3" s="14"/>
      <c r="AC3" s="14"/>
      <c r="AD3" s="14"/>
      <c r="AE3" s="14"/>
      <c r="AF3" s="14"/>
      <c r="AG3" s="14"/>
      <c r="AH3" s="14"/>
      <c r="AI3" s="14"/>
      <c r="AJ3" s="14"/>
      <c r="AK3" s="134"/>
      <c r="AL3" s="14"/>
      <c r="AM3" s="14"/>
      <c r="AO3" s="14"/>
      <c r="AP3" s="14"/>
      <c r="AQ3" s="14"/>
      <c r="AR3" s="14"/>
      <c r="AS3" s="14"/>
      <c r="AT3" s="14"/>
      <c r="AU3" s="14"/>
      <c r="AV3" s="134"/>
      <c r="AW3" s="14"/>
      <c r="AX3" s="14"/>
      <c r="AY3" s="14"/>
      <c r="AZ3" s="14"/>
      <c r="BA3" s="14"/>
      <c r="BB3" s="14"/>
      <c r="BD3" s="14"/>
      <c r="BE3" s="135"/>
      <c r="BF3" s="14"/>
      <c r="BG3" s="14"/>
      <c r="BH3" s="14"/>
      <c r="BI3" s="14"/>
      <c r="BJ3" s="14"/>
      <c r="BK3" s="14"/>
      <c r="BL3" s="14"/>
      <c r="BM3" s="14"/>
      <c r="BN3" s="14"/>
      <c r="BO3" s="14"/>
      <c r="BP3" s="14"/>
      <c r="BQ3" s="14"/>
      <c r="BR3" s="14"/>
    </row>
    <row r="4" spans="1:77" ht="15" customHeight="1" x14ac:dyDescent="0.25">
      <c r="A4" s="278"/>
      <c r="C4" s="15"/>
      <c r="D4" s="15"/>
      <c r="E4" s="15"/>
      <c r="F4" s="15"/>
      <c r="G4" s="15"/>
      <c r="H4" s="15"/>
      <c r="I4" s="15"/>
      <c r="J4" s="15"/>
      <c r="K4" s="15"/>
      <c r="L4" s="15"/>
      <c r="M4" s="15"/>
      <c r="N4" s="15"/>
      <c r="O4" s="41"/>
      <c r="P4" s="15"/>
      <c r="Q4" s="15"/>
      <c r="R4" s="15"/>
      <c r="S4" s="15"/>
      <c r="T4" s="14"/>
      <c r="U4" s="14"/>
      <c r="V4" s="14"/>
      <c r="W4" s="14"/>
      <c r="X4" s="14"/>
      <c r="Y4" s="14"/>
      <c r="AA4" s="14"/>
      <c r="AB4" s="14"/>
      <c r="AC4" s="14"/>
      <c r="AD4" s="14"/>
      <c r="AE4" s="14"/>
      <c r="AF4" s="14"/>
      <c r="AG4" s="14"/>
      <c r="AH4" s="14"/>
      <c r="AI4" s="14"/>
      <c r="AJ4" s="14"/>
      <c r="AK4" s="14"/>
      <c r="AL4" s="14"/>
      <c r="AM4" s="14"/>
      <c r="AO4" s="14"/>
      <c r="AP4" s="14"/>
      <c r="AQ4" s="14"/>
      <c r="AR4" s="14"/>
      <c r="AS4" s="14"/>
      <c r="AT4" s="14"/>
      <c r="AU4" s="14"/>
      <c r="AV4" s="14"/>
      <c r="AW4" s="14"/>
      <c r="AX4" s="14"/>
      <c r="AY4" s="14"/>
      <c r="AZ4" s="14"/>
      <c r="BA4" s="14"/>
      <c r="BB4" s="14"/>
      <c r="BD4" s="14"/>
      <c r="BE4" s="14"/>
      <c r="BF4" s="14"/>
      <c r="BG4" s="14"/>
      <c r="BH4" s="14"/>
      <c r="BI4" s="14"/>
      <c r="BJ4" s="14"/>
      <c r="BK4" s="14"/>
      <c r="BL4" s="14"/>
      <c r="BM4" s="14"/>
      <c r="BN4" s="14"/>
      <c r="BO4" s="14"/>
      <c r="BP4" s="14"/>
      <c r="BQ4" s="14"/>
      <c r="BR4" s="14"/>
    </row>
    <row r="5" spans="1:77" s="14" customFormat="1" x14ac:dyDescent="0.25">
      <c r="A5" s="278"/>
      <c r="C5" s="47"/>
      <c r="D5" s="47"/>
      <c r="E5" s="47"/>
      <c r="F5" s="82"/>
      <c r="G5" s="19"/>
      <c r="H5" s="82"/>
      <c r="I5" s="82"/>
      <c r="J5" s="104"/>
      <c r="K5" s="47"/>
      <c r="L5" s="19"/>
      <c r="M5" s="47"/>
      <c r="N5" s="19"/>
      <c r="O5" s="47"/>
      <c r="P5" s="47"/>
      <c r="Q5" s="47"/>
      <c r="R5" s="47"/>
      <c r="S5" s="47"/>
      <c r="T5" s="47"/>
      <c r="U5" s="47"/>
      <c r="V5" s="47"/>
      <c r="W5" s="47"/>
      <c r="X5" s="47"/>
      <c r="Y5" s="47"/>
      <c r="AA5" s="47"/>
      <c r="AB5" s="47"/>
      <c r="AC5" s="47"/>
      <c r="AD5" s="47"/>
      <c r="AE5" s="47"/>
      <c r="AF5" s="47"/>
      <c r="AG5" s="47"/>
      <c r="AH5" s="47"/>
      <c r="AI5" s="47"/>
      <c r="AJ5" s="47"/>
      <c r="AK5" s="47"/>
      <c r="AL5" s="47"/>
      <c r="AM5" s="47"/>
      <c r="AO5" s="47"/>
      <c r="AP5" s="47"/>
      <c r="AQ5" s="47"/>
      <c r="AR5" s="47"/>
      <c r="AS5" s="47"/>
      <c r="AT5" s="47"/>
      <c r="AU5" s="47"/>
      <c r="AV5" s="47"/>
      <c r="AW5" s="47"/>
      <c r="AX5" s="47"/>
      <c r="AY5" s="47"/>
      <c r="AZ5" s="47"/>
      <c r="BA5" s="47"/>
      <c r="BB5" s="47"/>
      <c r="BD5" s="47"/>
      <c r="BE5" s="47"/>
      <c r="BF5" s="47"/>
      <c r="BG5" s="47"/>
      <c r="BH5" s="47"/>
      <c r="BI5" s="47"/>
      <c r="BJ5" s="47"/>
      <c r="BK5" s="47"/>
      <c r="BL5" s="47"/>
      <c r="BM5" s="47"/>
      <c r="BN5" s="47"/>
      <c r="BO5" s="47"/>
      <c r="BP5" s="47"/>
      <c r="BQ5" s="47"/>
      <c r="BR5" s="47"/>
    </row>
    <row r="6" spans="1:77" x14ac:dyDescent="0.25">
      <c r="A6" s="70"/>
      <c r="C6" s="274" t="s">
        <v>100</v>
      </c>
      <c r="D6" s="274"/>
      <c r="E6" s="274"/>
      <c r="F6" s="274"/>
      <c r="G6" s="274"/>
      <c r="H6" s="274"/>
      <c r="I6" s="274"/>
      <c r="J6" s="274"/>
      <c r="K6" s="274"/>
      <c r="L6" s="274"/>
      <c r="M6" s="274"/>
      <c r="N6" s="20"/>
      <c r="O6" s="280" t="s">
        <v>82</v>
      </c>
      <c r="P6" s="281"/>
      <c r="Q6" s="281"/>
      <c r="R6" s="281"/>
      <c r="S6" s="281"/>
      <c r="T6" s="281"/>
      <c r="U6" s="281"/>
      <c r="V6" s="281"/>
      <c r="W6" s="281"/>
      <c r="X6" s="281"/>
      <c r="Y6" s="281"/>
      <c r="AA6" s="279" t="s">
        <v>83</v>
      </c>
      <c r="AB6" s="277"/>
      <c r="AC6" s="277"/>
      <c r="AD6" s="277"/>
      <c r="AE6" s="277"/>
      <c r="AF6" s="277"/>
      <c r="AG6" s="277"/>
      <c r="AH6" s="277"/>
      <c r="AI6" s="277"/>
      <c r="AJ6" s="277"/>
      <c r="AK6" s="277"/>
      <c r="AL6" s="277"/>
      <c r="AM6" s="277"/>
      <c r="AO6" s="277" t="s">
        <v>84</v>
      </c>
      <c r="AP6" s="277"/>
      <c r="AQ6" s="277"/>
      <c r="AR6" s="277"/>
      <c r="AS6" s="277"/>
      <c r="AT6" s="277"/>
      <c r="AU6" s="277"/>
      <c r="AV6" s="277"/>
      <c r="AW6" s="277"/>
      <c r="AX6" s="277"/>
      <c r="AY6" s="277"/>
      <c r="AZ6" s="277"/>
      <c r="BA6" s="277"/>
      <c r="BB6" s="277"/>
      <c r="BD6" s="277" t="s">
        <v>85</v>
      </c>
      <c r="BE6" s="277"/>
      <c r="BF6" s="277"/>
      <c r="BG6" s="277"/>
      <c r="BH6" s="277"/>
      <c r="BI6" s="277"/>
      <c r="BJ6" s="277"/>
      <c r="BK6" s="277"/>
      <c r="BL6" s="277"/>
      <c r="BM6" s="277"/>
      <c r="BN6" s="277"/>
      <c r="BO6" s="277"/>
      <c r="BP6" s="277"/>
      <c r="BQ6" s="277"/>
      <c r="BR6" s="277"/>
    </row>
    <row r="7" spans="1:77" ht="33.75" customHeight="1" x14ac:dyDescent="0.25">
      <c r="A7" s="52"/>
      <c r="B7" s="21"/>
      <c r="C7" s="68" t="s">
        <v>90</v>
      </c>
      <c r="D7" s="68" t="s">
        <v>172</v>
      </c>
      <c r="E7" s="68" t="s">
        <v>170</v>
      </c>
      <c r="F7" s="83"/>
      <c r="G7" s="133" t="s">
        <v>169</v>
      </c>
      <c r="H7" s="105" t="s">
        <v>125</v>
      </c>
      <c r="I7" s="83"/>
      <c r="J7" s="68" t="s">
        <v>105</v>
      </c>
      <c r="K7" s="68" t="s">
        <v>106</v>
      </c>
      <c r="L7" s="22"/>
      <c r="M7" s="68" t="s">
        <v>107</v>
      </c>
      <c r="N7" s="22"/>
      <c r="O7" s="68" t="s">
        <v>0</v>
      </c>
      <c r="P7" s="28"/>
      <c r="Q7" s="50" t="s">
        <v>101</v>
      </c>
      <c r="R7" s="69" t="s">
        <v>35</v>
      </c>
      <c r="S7" s="69" t="s">
        <v>45</v>
      </c>
      <c r="T7" s="28"/>
      <c r="U7" s="51" t="s">
        <v>98</v>
      </c>
      <c r="V7" s="28"/>
      <c r="W7" s="51" t="s">
        <v>103</v>
      </c>
      <c r="X7" s="28"/>
      <c r="Y7" s="51" t="s">
        <v>171</v>
      </c>
      <c r="AA7" s="68" t="s">
        <v>62</v>
      </c>
      <c r="AB7" s="68" t="s">
        <v>57</v>
      </c>
      <c r="AC7" s="12" t="s">
        <v>60</v>
      </c>
      <c r="AD7" s="28"/>
      <c r="AE7" s="50" t="s">
        <v>99</v>
      </c>
      <c r="AF7" s="69" t="s">
        <v>56</v>
      </c>
      <c r="AG7" s="69" t="s">
        <v>45</v>
      </c>
      <c r="AH7" s="28"/>
      <c r="AI7" s="51" t="s">
        <v>98</v>
      </c>
      <c r="AJ7" s="28"/>
      <c r="AK7" s="51" t="s">
        <v>103</v>
      </c>
      <c r="AL7" s="28"/>
      <c r="AM7" s="51" t="s">
        <v>104</v>
      </c>
      <c r="AO7" s="68" t="s">
        <v>63</v>
      </c>
      <c r="AP7" s="68" t="s">
        <v>58</v>
      </c>
      <c r="AQ7" s="12" t="s">
        <v>60</v>
      </c>
      <c r="AR7" s="12" t="s">
        <v>61</v>
      </c>
      <c r="AS7" s="28"/>
      <c r="AT7" s="50" t="s">
        <v>102</v>
      </c>
      <c r="AU7" s="69" t="s">
        <v>54</v>
      </c>
      <c r="AV7" s="69" t="s">
        <v>45</v>
      </c>
      <c r="AW7" s="28"/>
      <c r="AX7" s="51" t="s">
        <v>98</v>
      </c>
      <c r="AY7" s="28"/>
      <c r="AZ7" s="51" t="s">
        <v>103</v>
      </c>
      <c r="BA7" s="28"/>
      <c r="BB7" s="51" t="s">
        <v>104</v>
      </c>
      <c r="BD7" s="68" t="s">
        <v>86</v>
      </c>
      <c r="BE7" s="68" t="s">
        <v>59</v>
      </c>
      <c r="BF7" s="12" t="s">
        <v>60</v>
      </c>
      <c r="BG7" s="12" t="s">
        <v>61</v>
      </c>
      <c r="BH7" s="12" t="s">
        <v>64</v>
      </c>
      <c r="BI7" s="28"/>
      <c r="BJ7" s="50" t="s">
        <v>52</v>
      </c>
      <c r="BK7" s="69" t="s">
        <v>53</v>
      </c>
      <c r="BL7" s="69" t="s">
        <v>45</v>
      </c>
      <c r="BM7" s="28"/>
      <c r="BN7" s="51" t="s">
        <v>98</v>
      </c>
      <c r="BO7" s="28"/>
      <c r="BP7" s="51" t="s">
        <v>103</v>
      </c>
      <c r="BQ7" s="28"/>
      <c r="BR7" s="51" t="s">
        <v>104</v>
      </c>
    </row>
    <row r="8" spans="1:77" x14ac:dyDescent="0.25">
      <c r="A8" s="67" t="s">
        <v>4</v>
      </c>
      <c r="B8" s="42"/>
      <c r="C8" s="25"/>
      <c r="D8" s="25"/>
      <c r="E8" s="25"/>
      <c r="F8" s="84"/>
      <c r="G8" s="43"/>
      <c r="H8" s="84"/>
      <c r="I8" s="84"/>
      <c r="J8" s="25"/>
      <c r="K8" s="25"/>
      <c r="L8" s="43"/>
      <c r="M8" s="25"/>
      <c r="N8" s="43"/>
      <c r="O8" s="25"/>
      <c r="P8" s="26"/>
      <c r="Q8" s="25"/>
      <c r="R8" s="25"/>
      <c r="S8" s="27"/>
      <c r="T8" s="23"/>
      <c r="U8" s="25"/>
      <c r="V8" s="23"/>
      <c r="W8" s="25"/>
      <c r="X8" s="23"/>
      <c r="Y8" s="25"/>
      <c r="AA8" s="25"/>
      <c r="AB8" s="25"/>
      <c r="AC8" s="26"/>
      <c r="AD8" s="26"/>
      <c r="AE8" s="25"/>
      <c r="AF8" s="25"/>
      <c r="AG8" s="27"/>
      <c r="AH8" s="23"/>
      <c r="AI8" s="25"/>
      <c r="AJ8" s="23"/>
      <c r="AK8" s="25"/>
      <c r="AL8" s="23"/>
      <c r="AM8" s="25"/>
      <c r="AO8" s="25"/>
      <c r="AP8" s="25"/>
      <c r="AQ8" s="26"/>
      <c r="AR8" s="26"/>
      <c r="AS8" s="26"/>
      <c r="AT8" s="25"/>
      <c r="AU8" s="25"/>
      <c r="AV8" s="27"/>
      <c r="AW8" s="23"/>
      <c r="AX8" s="25"/>
      <c r="AY8" s="23"/>
      <c r="AZ8" s="25"/>
      <c r="BA8" s="23"/>
      <c r="BB8" s="25"/>
      <c r="BD8" s="25"/>
      <c r="BE8" s="25"/>
      <c r="BF8" s="26"/>
      <c r="BG8" s="26"/>
      <c r="BH8" s="26"/>
      <c r="BI8" s="26"/>
      <c r="BJ8" s="25"/>
      <c r="BK8" s="25"/>
      <c r="BL8" s="27"/>
      <c r="BM8" s="23"/>
      <c r="BN8" s="25"/>
      <c r="BO8" s="23"/>
      <c r="BP8" s="25"/>
      <c r="BQ8" s="23"/>
      <c r="BR8" s="25"/>
    </row>
    <row r="9" spans="1:77" x14ac:dyDescent="0.25">
      <c r="A9" s="2" t="s">
        <v>1</v>
      </c>
      <c r="B9" s="44"/>
      <c r="C9" s="8">
        <f>'3.M-PROGRESS DASHBOARD'!C9</f>
        <v>525</v>
      </c>
      <c r="D9" s="48">
        <f>BK9</f>
        <v>194</v>
      </c>
      <c r="E9" s="48">
        <f>'3.M-PROGRESS DASHBOARD'!E9</f>
        <v>331</v>
      </c>
      <c r="F9" s="46"/>
      <c r="G9" s="48">
        <f>'3.M-PROGRESS DASHBOARD'!G9</f>
        <v>36</v>
      </c>
      <c r="H9" s="48">
        <f>SUM(E9,G9)</f>
        <v>367</v>
      </c>
      <c r="I9" s="46"/>
      <c r="J9" s="48">
        <f>'3.M-PROGRESS DASHBOARD'!K9</f>
        <v>331</v>
      </c>
      <c r="K9" s="48">
        <f>'3.M-PROGRESS DASHBOARD'!L9</f>
        <v>0</v>
      </c>
      <c r="L9" s="35"/>
      <c r="M9" s="9">
        <f>E9/H9</f>
        <v>0.90190735694822888</v>
      </c>
      <c r="N9" s="35"/>
      <c r="O9" s="8">
        <f>'3.M-PROGRESS DASHBOARD'!N9</f>
        <v>105</v>
      </c>
      <c r="P9" s="29"/>
      <c r="Q9" s="11">
        <f>'3.M-PROGRESS DASHBOARD'!AH9</f>
        <v>90</v>
      </c>
      <c r="R9" s="13">
        <f>'3.M-PROGRESS DASHBOARD'!AI9</f>
        <v>15</v>
      </c>
      <c r="S9" s="9">
        <f>'3.M-PROGRESS DASHBOARD'!AJ9</f>
        <v>0.8571428571428571</v>
      </c>
      <c r="T9" s="37"/>
      <c r="U9" s="13">
        <f>'3.M-PROGRESS DASHBOARD'!AL9</f>
        <v>0</v>
      </c>
      <c r="V9" s="37"/>
      <c r="W9" s="13">
        <f>IF(U9=0,Q9,U9+Q9)</f>
        <v>90</v>
      </c>
      <c r="X9" s="37"/>
      <c r="Y9" s="81">
        <f>IF(U9=0,S9,W9/O9)</f>
        <v>0.8571428571428571</v>
      </c>
      <c r="AA9" s="11">
        <f>'3.M-PROGRESS DASHBOARD'!AP9-U9</f>
        <v>110</v>
      </c>
      <c r="AB9" s="10">
        <f>'3.M-PROGRESS DASHBOARD'!AQ9</f>
        <v>105</v>
      </c>
      <c r="AC9" s="11">
        <f>R9/3</f>
        <v>5</v>
      </c>
      <c r="AD9" s="24"/>
      <c r="AE9" s="11">
        <f>'3.M-PROGRESS DASHBOARD'!BL9</f>
        <v>87</v>
      </c>
      <c r="AF9" s="13">
        <f>'3.M-PROGRESS DASHBOARD'!BM9</f>
        <v>23</v>
      </c>
      <c r="AG9" s="9">
        <f>'3.M-PROGRESS DASHBOARD'!BN9</f>
        <v>0.79090909090909089</v>
      </c>
      <c r="AH9" s="37"/>
      <c r="AI9" s="13">
        <f>'3.M-PROGRESS DASHBOARD'!BP9</f>
        <v>0</v>
      </c>
      <c r="AJ9" s="37"/>
      <c r="AK9" s="13">
        <f>IF(AI9=0,AE9,AI9+AE9)</f>
        <v>87</v>
      </c>
      <c r="AL9" s="37"/>
      <c r="AM9" s="81">
        <f>IF(AI9=0,AG9,AK9/AA9)</f>
        <v>0.79090909090909089</v>
      </c>
      <c r="AO9" s="11">
        <f>'3.M-PROGRESS DASHBOARD'!BS9</f>
        <v>173.5</v>
      </c>
      <c r="AP9" s="11">
        <f>'3.M-PROGRESS DASHBOARD'!BT9</f>
        <v>157</v>
      </c>
      <c r="AQ9" s="11"/>
      <c r="AR9" s="11"/>
      <c r="AS9" s="29"/>
      <c r="AT9" s="11">
        <f>'3.M-PROGRESS DASHBOARD'!CP9</f>
        <v>154</v>
      </c>
      <c r="AU9" s="13">
        <f>'3.M-PROGRESS DASHBOARD'!CQ9</f>
        <v>19.5</v>
      </c>
      <c r="AV9" s="9">
        <f>'3.M-PROGRESS DASHBOARD'!CR9</f>
        <v>0.88760806916426516</v>
      </c>
      <c r="AW9" s="37"/>
      <c r="AX9" s="13">
        <f>'3.M-PROGRESS DASHBOARD'!CT9</f>
        <v>0</v>
      </c>
      <c r="AY9" s="37"/>
      <c r="AZ9" s="13">
        <f>IF(AX9=0,AT9,AX9+AT9)</f>
        <v>154</v>
      </c>
      <c r="BA9" s="37"/>
      <c r="BB9" s="81">
        <f>IF(AX9=0,AV9,AZ9/AO9)</f>
        <v>0.88760806916426516</v>
      </c>
      <c r="BD9" s="11">
        <f>'3.M-PROGRESS DASHBOARD'!CW9-AX9</f>
        <v>194</v>
      </c>
      <c r="BE9" s="10">
        <f>'3.M-PROGRESS DASHBOARD'!CX9</f>
        <v>158</v>
      </c>
      <c r="BF9" s="11"/>
      <c r="BG9" s="11"/>
      <c r="BH9" s="11"/>
      <c r="BI9" s="29"/>
      <c r="BJ9" s="11">
        <f>'3.M-PROGRESS DASHBOARD'!DU9</f>
        <v>0</v>
      </c>
      <c r="BK9" s="13">
        <f>'3.M-PROGRESS DASHBOARD'!DV9</f>
        <v>194</v>
      </c>
      <c r="BL9" s="9">
        <f>'3.M-PROGRESS DASHBOARD'!DW9</f>
        <v>0</v>
      </c>
      <c r="BM9" s="37"/>
      <c r="BN9" s="13">
        <f>'3.M-PROGRESS DASHBOARD'!DY9</f>
        <v>0</v>
      </c>
      <c r="BO9" s="37"/>
      <c r="BP9" s="13">
        <f>IF(BN9=0,BJ9,BN9+BJ9)</f>
        <v>0</v>
      </c>
      <c r="BQ9" s="37"/>
      <c r="BR9" s="81">
        <f>IF(BN9=0,BL9,BP9/BD9)</f>
        <v>0</v>
      </c>
    </row>
    <row r="10" spans="1:77" x14ac:dyDescent="0.25">
      <c r="A10" s="2" t="s">
        <v>2</v>
      </c>
      <c r="B10" s="44"/>
      <c r="C10" s="8">
        <f>'3.M-PROGRESS DASHBOARD'!C10</f>
        <v>35</v>
      </c>
      <c r="D10" s="48">
        <f t="shared" ref="D10:D57" si="0">BK10</f>
        <v>30</v>
      </c>
      <c r="E10" s="48">
        <f>'3.M-PROGRESS DASHBOARD'!E10</f>
        <v>5</v>
      </c>
      <c r="F10" s="46"/>
      <c r="G10" s="48">
        <f>'3.M-PROGRESS DASHBOARD'!G10</f>
        <v>30</v>
      </c>
      <c r="H10" s="48">
        <f t="shared" ref="H10:H62" si="1">SUM(E10,G10)</f>
        <v>35</v>
      </c>
      <c r="I10" s="46"/>
      <c r="J10" s="48">
        <f>'3.M-PROGRESS DASHBOARD'!K10</f>
        <v>5</v>
      </c>
      <c r="K10" s="48">
        <f>'3.M-PROGRESS DASHBOARD'!L10</f>
        <v>0</v>
      </c>
      <c r="L10" s="35"/>
      <c r="M10" s="9">
        <f t="shared" ref="M10:M62" si="2">E10/H10</f>
        <v>0.14285714285714285</v>
      </c>
      <c r="N10" s="35"/>
      <c r="O10" s="8">
        <f>'3.M-PROGRESS DASHBOARD'!N10</f>
        <v>0</v>
      </c>
      <c r="P10" s="29"/>
      <c r="Q10" s="11">
        <f>'3.M-PROGRESS DASHBOARD'!AH10</f>
        <v>0</v>
      </c>
      <c r="R10" s="13">
        <f>'3.M-PROGRESS DASHBOARD'!AI10</f>
        <v>0</v>
      </c>
      <c r="S10" s="9" t="str">
        <f>'3.M-PROGRESS DASHBOARD'!AJ10</f>
        <v>NO TARGET</v>
      </c>
      <c r="T10" s="37"/>
      <c r="U10" s="13">
        <f>'3.M-PROGRESS DASHBOARD'!AL10</f>
        <v>0</v>
      </c>
      <c r="V10" s="37"/>
      <c r="W10" s="13">
        <f t="shared" ref="W10:W11" si="3">IF(U10=0,Q10,U10+Q10)</f>
        <v>0</v>
      </c>
      <c r="X10" s="37"/>
      <c r="Y10" s="81" t="str">
        <f>IF(U10=0,S10,W10/O10)</f>
        <v>NO TARGET</v>
      </c>
      <c r="AA10" s="11">
        <f>'3.M-PROGRESS DASHBOARD'!AP10-U10</f>
        <v>0</v>
      </c>
      <c r="AB10" s="10">
        <f>'3.M-PROGRESS DASHBOARD'!AQ10</f>
        <v>0</v>
      </c>
      <c r="AC10" s="10"/>
      <c r="AD10" s="24"/>
      <c r="AE10" s="11">
        <f>'3.M-PROGRESS DASHBOARD'!BL10</f>
        <v>5</v>
      </c>
      <c r="AF10" s="13">
        <f>'3.M-PROGRESS DASHBOARD'!BM10</f>
        <v>-5</v>
      </c>
      <c r="AG10" s="9" t="str">
        <f>'3.M-PROGRESS DASHBOARD'!BN10</f>
        <v>NO TARGET</v>
      </c>
      <c r="AH10" s="37"/>
      <c r="AI10" s="13">
        <f>'3.M-PROGRESS DASHBOARD'!BP10</f>
        <v>0</v>
      </c>
      <c r="AJ10" s="37"/>
      <c r="AK10" s="13">
        <f t="shared" ref="AK10:AK11" si="4">IF(AI10=0,AE10,AI10+AE10)</f>
        <v>5</v>
      </c>
      <c r="AL10" s="37"/>
      <c r="AM10" s="81" t="str">
        <f t="shared" ref="AM10:AM62" si="5">IF(AI10=0,AG10,AK10/AA10)</f>
        <v>NO TARGET</v>
      </c>
      <c r="AO10" s="11">
        <f>'3.M-PROGRESS DASHBOARD'!BS10</f>
        <v>32.5</v>
      </c>
      <c r="AP10" s="11">
        <f>'3.M-PROGRESS DASHBOARD'!BT10</f>
        <v>35</v>
      </c>
      <c r="AQ10" s="11"/>
      <c r="AR10" s="11"/>
      <c r="AS10" s="29"/>
      <c r="AT10" s="11">
        <f>'3.M-PROGRESS DASHBOARD'!CP10</f>
        <v>0</v>
      </c>
      <c r="AU10" s="13">
        <f>'3.M-PROGRESS DASHBOARD'!CQ10</f>
        <v>32.5</v>
      </c>
      <c r="AV10" s="9">
        <f>'3.M-PROGRESS DASHBOARD'!CR10</f>
        <v>0</v>
      </c>
      <c r="AW10" s="37"/>
      <c r="AX10" s="13">
        <f>'3.M-PROGRESS DASHBOARD'!CT10</f>
        <v>0</v>
      </c>
      <c r="AY10" s="37"/>
      <c r="AZ10" s="13">
        <f t="shared" ref="AZ10:AZ11" si="6">IF(AX10=0,AT10,AX10+AT10)</f>
        <v>0</v>
      </c>
      <c r="BA10" s="37"/>
      <c r="BB10" s="81">
        <f>IF(AX10=0,AV10,AZ10/AR10)</f>
        <v>0</v>
      </c>
      <c r="BD10" s="11">
        <f>'3.M-PROGRESS DASHBOARD'!CW10-AX10</f>
        <v>30</v>
      </c>
      <c r="BE10" s="10">
        <f>'3.M-PROGRESS DASHBOARD'!CX10</f>
        <v>0</v>
      </c>
      <c r="BF10" s="10"/>
      <c r="BG10" s="10"/>
      <c r="BH10" s="10"/>
      <c r="BI10" s="29"/>
      <c r="BJ10" s="11">
        <f>'3.M-PROGRESS DASHBOARD'!DU10</f>
        <v>0</v>
      </c>
      <c r="BK10" s="13">
        <f>'3.M-PROGRESS DASHBOARD'!DV10</f>
        <v>30</v>
      </c>
      <c r="BL10" s="9" t="str">
        <f>'3.M-PROGRESS DASHBOARD'!DW10</f>
        <v>NO TARGET</v>
      </c>
      <c r="BM10" s="37"/>
      <c r="BN10" s="13">
        <f>'3.M-PROGRESS DASHBOARD'!DY10</f>
        <v>0</v>
      </c>
      <c r="BO10" s="37"/>
      <c r="BP10" s="13">
        <f t="shared" ref="BP10:BP11" si="7">IF(BN10=0,BJ10,BN10+BJ10)</f>
        <v>0</v>
      </c>
      <c r="BQ10" s="37"/>
      <c r="BR10" s="81" t="str">
        <f>IF(BN10=0,BL10,BP10/BH10)</f>
        <v>NO TARGET</v>
      </c>
    </row>
    <row r="11" spans="1:77" x14ac:dyDescent="0.25">
      <c r="A11" s="2" t="s">
        <v>3</v>
      </c>
      <c r="B11" s="44"/>
      <c r="C11" s="8">
        <f>'3.M-PROGRESS DASHBOARD'!C11</f>
        <v>1050</v>
      </c>
      <c r="D11" s="48">
        <f t="shared" si="0"/>
        <v>761</v>
      </c>
      <c r="E11" s="48">
        <f>'3.M-PROGRESS DASHBOARD'!E11</f>
        <v>289</v>
      </c>
      <c r="F11" s="46"/>
      <c r="G11" s="48">
        <f>'3.M-PROGRESS DASHBOARD'!G11</f>
        <v>446</v>
      </c>
      <c r="H11" s="48">
        <f t="shared" si="1"/>
        <v>735</v>
      </c>
      <c r="I11" s="46"/>
      <c r="J11" s="48">
        <f>'3.M-PROGRESS DASHBOARD'!K11</f>
        <v>159</v>
      </c>
      <c r="K11" s="48">
        <f>'3.M-PROGRESS DASHBOARD'!L11</f>
        <v>130</v>
      </c>
      <c r="L11" s="35"/>
      <c r="M11" s="9">
        <f t="shared" si="2"/>
        <v>0.39319727891156464</v>
      </c>
      <c r="N11" s="35"/>
      <c r="O11" s="8">
        <f>'3.M-PROGRESS DASHBOARD'!N11</f>
        <v>210</v>
      </c>
      <c r="P11" s="29"/>
      <c r="Q11" s="11">
        <f>'3.M-PROGRESS DASHBOARD'!AH11</f>
        <v>6</v>
      </c>
      <c r="R11" s="13">
        <f>'3.M-PROGRESS DASHBOARD'!AI11</f>
        <v>204</v>
      </c>
      <c r="S11" s="9">
        <f>'3.M-PROGRESS DASHBOARD'!AJ11</f>
        <v>2.8571428571428571E-2</v>
      </c>
      <c r="T11" s="37"/>
      <c r="U11" s="13">
        <f>'3.M-PROGRESS DASHBOARD'!AL11</f>
        <v>0</v>
      </c>
      <c r="V11" s="37"/>
      <c r="W11" s="13">
        <f t="shared" si="3"/>
        <v>6</v>
      </c>
      <c r="X11" s="37"/>
      <c r="Y11" s="81">
        <f>IF(U11=0,S11,W11/O11)</f>
        <v>2.8571428571428571E-2</v>
      </c>
      <c r="AA11" s="11">
        <f>'3.M-PROGRESS DASHBOARD'!AP11-U11</f>
        <v>278</v>
      </c>
      <c r="AB11" s="10">
        <f>'3.M-PROGRESS DASHBOARD'!AQ11</f>
        <v>210</v>
      </c>
      <c r="AC11" s="10"/>
      <c r="AD11" s="24"/>
      <c r="AE11" s="11">
        <f>'3.M-PROGRESS DASHBOARD'!BL11</f>
        <v>139</v>
      </c>
      <c r="AF11" s="13">
        <f>'3.M-PROGRESS DASHBOARD'!BM11</f>
        <v>139</v>
      </c>
      <c r="AG11" s="9">
        <f>'3.M-PROGRESS DASHBOARD'!BN11</f>
        <v>0.5</v>
      </c>
      <c r="AH11" s="37"/>
      <c r="AI11" s="13">
        <f>'3.M-PROGRESS DASHBOARD'!BP11</f>
        <v>130</v>
      </c>
      <c r="AJ11" s="37"/>
      <c r="AK11" s="13">
        <f t="shared" si="4"/>
        <v>269</v>
      </c>
      <c r="AL11" s="37"/>
      <c r="AM11" s="81">
        <f t="shared" si="5"/>
        <v>0.96762589928057552</v>
      </c>
      <c r="AO11" s="11">
        <f>'3.M-PROGRESS DASHBOARD'!BS11</f>
        <v>322.5</v>
      </c>
      <c r="AP11" s="11">
        <f>'3.M-PROGRESS DASHBOARD'!BT11</f>
        <v>315</v>
      </c>
      <c r="AQ11" s="11"/>
      <c r="AR11" s="11"/>
      <c r="AS11" s="29"/>
      <c r="AT11" s="11">
        <f>'3.M-PROGRESS DASHBOARD'!CP11</f>
        <v>14</v>
      </c>
      <c r="AU11" s="13">
        <f>'3.M-PROGRESS DASHBOARD'!CQ11</f>
        <v>308.5</v>
      </c>
      <c r="AV11" s="9">
        <f>'3.M-PROGRESS DASHBOARD'!CR11</f>
        <v>4.3410852713178294E-2</v>
      </c>
      <c r="AW11" s="37"/>
      <c r="AX11" s="13">
        <f>'3.M-PROGRESS DASHBOARD'!CT11</f>
        <v>0</v>
      </c>
      <c r="AY11" s="37"/>
      <c r="AZ11" s="13">
        <f t="shared" si="6"/>
        <v>14</v>
      </c>
      <c r="BA11" s="37"/>
      <c r="BB11" s="81">
        <f>IF(AX11=0,AV11,AZ11/AR11)</f>
        <v>4.3410852713178294E-2</v>
      </c>
      <c r="BD11" s="11">
        <f>'3.M-PROGRESS DASHBOARD'!CW11-AX11</f>
        <v>761</v>
      </c>
      <c r="BE11" s="10">
        <f>'3.M-PROGRESS DASHBOARD'!CX11</f>
        <v>315</v>
      </c>
      <c r="BF11" s="10"/>
      <c r="BG11" s="10"/>
      <c r="BH11" s="10"/>
      <c r="BI11" s="29"/>
      <c r="BJ11" s="11">
        <f>'3.M-PROGRESS DASHBOARD'!DU11</f>
        <v>0</v>
      </c>
      <c r="BK11" s="13">
        <f>'3.M-PROGRESS DASHBOARD'!DV11</f>
        <v>761</v>
      </c>
      <c r="BL11" s="9">
        <f>'3.M-PROGRESS DASHBOARD'!DW11</f>
        <v>0</v>
      </c>
      <c r="BM11" s="37"/>
      <c r="BN11" s="13">
        <f>'3.M-PROGRESS DASHBOARD'!DY11</f>
        <v>0</v>
      </c>
      <c r="BO11" s="37"/>
      <c r="BP11" s="13">
        <f t="shared" si="7"/>
        <v>0</v>
      </c>
      <c r="BQ11" s="37"/>
      <c r="BR11" s="81">
        <f>IF(BN11=0,BL11,BP11/BH11)</f>
        <v>0</v>
      </c>
    </row>
    <row r="12" spans="1:77" x14ac:dyDescent="0.25">
      <c r="A12" s="2" t="s">
        <v>51</v>
      </c>
      <c r="B12" s="44"/>
      <c r="C12" s="8">
        <f>'3.M-PROGRESS DASHBOARD'!C12</f>
        <v>1610</v>
      </c>
      <c r="D12" s="48">
        <f t="shared" si="0"/>
        <v>985</v>
      </c>
      <c r="E12" s="48">
        <f>'3.M-PROGRESS DASHBOARD'!E12</f>
        <v>625</v>
      </c>
      <c r="F12" s="31"/>
      <c r="G12" s="48">
        <f>'3.M-PROGRESS DASHBOARD'!G12</f>
        <v>512</v>
      </c>
      <c r="H12" s="48">
        <f t="shared" si="1"/>
        <v>1137</v>
      </c>
      <c r="I12" s="31"/>
      <c r="J12" s="48">
        <f>'3.M-PROGRESS DASHBOARD'!K12</f>
        <v>495</v>
      </c>
      <c r="K12" s="48">
        <f>'3.M-PROGRESS DASHBOARD'!L12</f>
        <v>130</v>
      </c>
      <c r="L12" s="35"/>
      <c r="M12" s="9">
        <f t="shared" si="2"/>
        <v>0.54969217238346524</v>
      </c>
      <c r="N12" s="35"/>
      <c r="O12" s="8">
        <f>'3.M-PROGRESS DASHBOARD'!N12</f>
        <v>315</v>
      </c>
      <c r="P12" s="29"/>
      <c r="Q12" s="11">
        <f>'3.M-PROGRESS DASHBOARD'!AH12</f>
        <v>96</v>
      </c>
      <c r="R12" s="13">
        <f>'3.M-PROGRESS DASHBOARD'!AI12</f>
        <v>219</v>
      </c>
      <c r="S12" s="9">
        <f>'3.M-PROGRESS DASHBOARD'!AJ12</f>
        <v>0.30476190476190479</v>
      </c>
      <c r="T12" s="30"/>
      <c r="U12" s="13">
        <f>'3.M-PROGRESS DASHBOARD'!AL12</f>
        <v>0</v>
      </c>
      <c r="V12" s="30"/>
      <c r="W12" s="11">
        <f t="shared" ref="W12" si="8">SUM(W9:W11)</f>
        <v>96</v>
      </c>
      <c r="X12" s="30"/>
      <c r="Y12" s="81">
        <f>IF(U12=0,S12,W12/O12)</f>
        <v>0.30476190476190479</v>
      </c>
      <c r="AA12" s="11">
        <f>'3.M-PROGRESS DASHBOARD'!AP12-U12</f>
        <v>388</v>
      </c>
      <c r="AB12" s="10">
        <f>'3.M-PROGRESS DASHBOARD'!AQ12</f>
        <v>315</v>
      </c>
      <c r="AC12" s="10"/>
      <c r="AD12" s="24"/>
      <c r="AE12" s="11">
        <f>'3.M-PROGRESS DASHBOARD'!BL12</f>
        <v>231</v>
      </c>
      <c r="AF12" s="13">
        <f>'3.M-PROGRESS DASHBOARD'!BM12</f>
        <v>157</v>
      </c>
      <c r="AG12" s="9">
        <f>'3.M-PROGRESS DASHBOARD'!BN12</f>
        <v>0.59536082474226804</v>
      </c>
      <c r="AH12" s="30"/>
      <c r="AI12" s="13">
        <f>'3.M-PROGRESS DASHBOARD'!BP12</f>
        <v>130</v>
      </c>
      <c r="AJ12" s="30"/>
      <c r="AK12" s="11">
        <f t="shared" ref="AK12" si="9">SUM(AK9:AK11)</f>
        <v>361</v>
      </c>
      <c r="AL12" s="30"/>
      <c r="AM12" s="81">
        <f t="shared" si="5"/>
        <v>0.93041237113402064</v>
      </c>
      <c r="AO12" s="11">
        <f>'3.M-PROGRESS DASHBOARD'!BS12</f>
        <v>528.5</v>
      </c>
      <c r="AP12" s="11">
        <f>'3.M-PROGRESS DASHBOARD'!BT12</f>
        <v>507</v>
      </c>
      <c r="AQ12" s="11"/>
      <c r="AR12" s="11"/>
      <c r="AS12" s="29"/>
      <c r="AT12" s="11">
        <f>'3.M-PROGRESS DASHBOARD'!CP12</f>
        <v>168</v>
      </c>
      <c r="AU12" s="13">
        <f>'3.M-PROGRESS DASHBOARD'!CQ12</f>
        <v>360.5</v>
      </c>
      <c r="AV12" s="9">
        <f>'3.M-PROGRESS DASHBOARD'!CR12</f>
        <v>0.31788079470198677</v>
      </c>
      <c r="AW12" s="30"/>
      <c r="AX12" s="13">
        <f>'3.M-PROGRESS DASHBOARD'!CT12</f>
        <v>0</v>
      </c>
      <c r="AY12" s="30"/>
      <c r="AZ12" s="11">
        <f t="shared" ref="AZ12" si="10">SUM(AZ9:AZ11)</f>
        <v>168</v>
      </c>
      <c r="BA12" s="30"/>
      <c r="BB12" s="81">
        <f>IF(AX12=0,AV12,AZ12/AR12)</f>
        <v>0.31788079470198677</v>
      </c>
      <c r="BD12" s="11">
        <f>'3.M-PROGRESS DASHBOARD'!CW12-AX12</f>
        <v>985</v>
      </c>
      <c r="BE12" s="10">
        <f>'3.M-PROGRESS DASHBOARD'!CX12</f>
        <v>473</v>
      </c>
      <c r="BF12" s="10"/>
      <c r="BG12" s="10"/>
      <c r="BH12" s="10"/>
      <c r="BI12" s="29"/>
      <c r="BJ12" s="11">
        <f>'3.M-PROGRESS DASHBOARD'!DU12</f>
        <v>0</v>
      </c>
      <c r="BK12" s="13">
        <f>'3.M-PROGRESS DASHBOARD'!DV12</f>
        <v>985</v>
      </c>
      <c r="BL12" s="9">
        <f>'3.M-PROGRESS DASHBOARD'!DW12</f>
        <v>0</v>
      </c>
      <c r="BM12" s="30"/>
      <c r="BN12" s="13">
        <f>'3.M-PROGRESS DASHBOARD'!DY12</f>
        <v>0</v>
      </c>
      <c r="BO12" s="30"/>
      <c r="BP12" s="11">
        <f t="shared" ref="BP12" si="11">SUM(BP9:BP11)</f>
        <v>0</v>
      </c>
      <c r="BQ12" s="30"/>
      <c r="BR12" s="81">
        <f>IF(BN12=0,BL12,BP12/BH12)</f>
        <v>0</v>
      </c>
    </row>
    <row r="13" spans="1:77" s="14" customFormat="1" ht="6" customHeight="1" x14ac:dyDescent="0.25">
      <c r="A13" s="34"/>
      <c r="B13" s="44"/>
      <c r="C13" s="44"/>
      <c r="D13" s="44"/>
      <c r="E13" s="44"/>
      <c r="F13" s="44"/>
      <c r="G13" s="44"/>
      <c r="H13" s="44"/>
      <c r="I13" s="44"/>
      <c r="J13" s="44"/>
      <c r="K13" s="44"/>
      <c r="L13" s="44"/>
      <c r="M13" s="44"/>
      <c r="N13" s="44"/>
      <c r="O13" s="44"/>
      <c r="P13" s="44"/>
      <c r="Q13" s="44"/>
      <c r="R13" s="44"/>
      <c r="S13" s="44"/>
      <c r="T13" s="44"/>
      <c r="U13" s="44"/>
      <c r="V13" s="44"/>
      <c r="W13" s="32"/>
      <c r="X13" s="32"/>
      <c r="Y13" s="32"/>
      <c r="Z13" s="44"/>
      <c r="AA13" s="44"/>
      <c r="AB13" s="44"/>
      <c r="AC13" s="44"/>
      <c r="AD13" s="44"/>
      <c r="AE13" s="44"/>
      <c r="AF13" s="44"/>
      <c r="AG13" s="44"/>
      <c r="AH13" s="44"/>
      <c r="AI13" s="44"/>
      <c r="AJ13" s="32"/>
      <c r="AK13" s="32"/>
      <c r="AL13" s="32"/>
      <c r="AM13" s="32"/>
      <c r="AN13" s="32"/>
      <c r="AO13" s="32"/>
      <c r="AP13" s="44"/>
      <c r="AQ13" s="44"/>
      <c r="AR13" s="44"/>
      <c r="AS13" s="44"/>
      <c r="AT13" s="44"/>
      <c r="AU13" s="44"/>
      <c r="AV13" s="44"/>
      <c r="AW13" s="44"/>
      <c r="AX13" s="44"/>
      <c r="AY13" s="32"/>
      <c r="AZ13" s="32"/>
      <c r="BA13" s="32"/>
      <c r="BB13" s="32"/>
      <c r="BC13" s="32"/>
      <c r="BD13" s="32"/>
      <c r="BE13" s="44"/>
      <c r="BF13" s="44"/>
      <c r="BG13" s="44"/>
      <c r="BH13" s="44"/>
      <c r="BI13" s="44"/>
      <c r="BJ13" s="44"/>
      <c r="BK13" s="44"/>
      <c r="BL13" s="44"/>
      <c r="BM13" s="44"/>
      <c r="BN13" s="44"/>
      <c r="BO13" s="32"/>
      <c r="BP13" s="32"/>
      <c r="BQ13" s="32"/>
      <c r="BR13" s="32"/>
      <c r="BS13" s="44"/>
      <c r="BT13" s="44"/>
      <c r="BU13" s="44"/>
      <c r="BV13" s="44"/>
      <c r="BW13" s="44"/>
      <c r="BX13" s="44"/>
    </row>
    <row r="14" spans="1:77" x14ac:dyDescent="0.25">
      <c r="A14" s="66" t="s">
        <v>7</v>
      </c>
      <c r="B14" s="44"/>
      <c r="C14" s="44"/>
      <c r="D14" s="44"/>
      <c r="E14" s="44"/>
      <c r="F14" s="44"/>
      <c r="G14" s="44"/>
      <c r="H14" s="44"/>
      <c r="I14" s="44"/>
      <c r="J14" s="44"/>
      <c r="K14" s="44"/>
      <c r="L14" s="44"/>
      <c r="M14" s="44"/>
      <c r="N14" s="44"/>
      <c r="O14" s="44"/>
      <c r="P14" s="44"/>
      <c r="Q14" s="44"/>
      <c r="R14" s="44"/>
      <c r="S14" s="44"/>
      <c r="T14" s="44"/>
      <c r="U14" s="44"/>
      <c r="V14" s="44"/>
      <c r="W14" s="46"/>
      <c r="X14" s="46"/>
      <c r="Y14" s="46"/>
      <c r="Z14" s="44"/>
      <c r="AA14" s="44"/>
      <c r="AB14" s="44"/>
      <c r="AC14" s="44"/>
      <c r="AD14" s="44"/>
      <c r="AE14" s="44"/>
      <c r="AF14" s="44"/>
      <c r="AG14" s="44"/>
      <c r="AH14" s="44"/>
      <c r="AI14" s="44"/>
      <c r="AJ14" s="46"/>
      <c r="AK14" s="46"/>
      <c r="AL14" s="46"/>
      <c r="AM14" s="46"/>
      <c r="AN14" s="46"/>
      <c r="AO14" s="46"/>
      <c r="AP14" s="44"/>
      <c r="AQ14" s="44"/>
      <c r="AR14" s="44"/>
      <c r="AS14" s="44"/>
      <c r="AT14" s="44"/>
      <c r="AU14" s="44"/>
      <c r="AV14" s="44"/>
      <c r="AW14" s="44"/>
      <c r="AX14" s="44"/>
      <c r="AY14" s="46"/>
      <c r="AZ14" s="46"/>
      <c r="BA14" s="46"/>
      <c r="BB14" s="46"/>
      <c r="BC14" s="46"/>
      <c r="BD14" s="46"/>
      <c r="BE14" s="44"/>
      <c r="BF14" s="44"/>
      <c r="BG14" s="44"/>
      <c r="BH14" s="44"/>
      <c r="BI14" s="44"/>
      <c r="BJ14" s="44"/>
      <c r="BK14" s="44"/>
      <c r="BL14" s="44"/>
      <c r="BM14" s="44"/>
      <c r="BN14" s="44"/>
      <c r="BO14" s="46"/>
      <c r="BP14" s="46"/>
      <c r="BQ14" s="46"/>
      <c r="BR14" s="46"/>
      <c r="BS14" s="44"/>
      <c r="BT14" s="44"/>
      <c r="BU14" s="46"/>
      <c r="BV14" s="46"/>
      <c r="BW14" s="46"/>
      <c r="BX14" s="46"/>
      <c r="BY14" s="46"/>
    </row>
    <row r="15" spans="1:77" x14ac:dyDescent="0.25">
      <c r="A15" s="2" t="s">
        <v>46</v>
      </c>
      <c r="B15" s="44"/>
      <c r="C15" s="8">
        <f>'3.M-PROGRESS DASHBOARD'!C15</f>
        <v>263</v>
      </c>
      <c r="D15" s="48">
        <f t="shared" si="0"/>
        <v>55</v>
      </c>
      <c r="E15" s="48">
        <f>'3.M-PROGRESS DASHBOARD'!E15</f>
        <v>208</v>
      </c>
      <c r="F15" s="46"/>
      <c r="G15" s="48">
        <f>'3.M-PROGRESS DASHBOARD'!G15</f>
        <v>-24</v>
      </c>
      <c r="H15" s="48">
        <f t="shared" si="1"/>
        <v>184</v>
      </c>
      <c r="I15" s="46"/>
      <c r="J15" s="48">
        <f>'3.M-PROGRESS DASHBOARD'!K15</f>
        <v>208</v>
      </c>
      <c r="K15" s="48">
        <f>'3.M-PROGRESS DASHBOARD'!L15</f>
        <v>0</v>
      </c>
      <c r="L15" s="35"/>
      <c r="M15" s="9">
        <f t="shared" si="2"/>
        <v>1.1304347826086956</v>
      </c>
      <c r="N15" s="35"/>
      <c r="O15" s="8">
        <f>'3.M-PROGRESS DASHBOARD'!N15</f>
        <v>53</v>
      </c>
      <c r="P15" s="29"/>
      <c r="Q15" s="11">
        <f>'3.M-PROGRESS DASHBOARD'!AH15</f>
        <v>53</v>
      </c>
      <c r="R15" s="13">
        <f>'3.M-PROGRESS DASHBOARD'!AI15</f>
        <v>0</v>
      </c>
      <c r="S15" s="9">
        <f>'3.M-PROGRESS DASHBOARD'!AJ15</f>
        <v>1</v>
      </c>
      <c r="T15" s="37"/>
      <c r="U15" s="13">
        <f>'3.M-PROGRESS DASHBOARD'!AL15</f>
        <v>0</v>
      </c>
      <c r="V15" s="37"/>
      <c r="W15" s="13">
        <f>IF(U15=0,Q15,U15+Q15)</f>
        <v>53</v>
      </c>
      <c r="X15" s="37"/>
      <c r="Y15" s="81">
        <f>IF(U15=0,S15,W15/O15)</f>
        <v>1</v>
      </c>
      <c r="AA15" s="11">
        <f>'3.M-PROGRESS DASHBOARD'!AP15-U15</f>
        <v>53</v>
      </c>
      <c r="AB15" s="10">
        <f>'3.M-PROGRESS DASHBOARD'!AQ15</f>
        <v>53</v>
      </c>
      <c r="AC15" s="10"/>
      <c r="AD15" s="24"/>
      <c r="AE15" s="11">
        <f>'3.M-PROGRESS DASHBOARD'!BL15</f>
        <v>55</v>
      </c>
      <c r="AF15" s="13">
        <f>'3.M-PROGRESS DASHBOARD'!BM15</f>
        <v>-2</v>
      </c>
      <c r="AG15" s="9">
        <f>'3.M-PROGRESS DASHBOARD'!BN15</f>
        <v>1.0377358490566038</v>
      </c>
      <c r="AH15" s="37"/>
      <c r="AI15" s="13">
        <f>'3.M-PROGRESS DASHBOARD'!BP15</f>
        <v>0</v>
      </c>
      <c r="AJ15" s="37"/>
      <c r="AK15" s="13">
        <f>IF(AI15=0,AE15,AI15+AE15)</f>
        <v>55</v>
      </c>
      <c r="AL15" s="37"/>
      <c r="AM15" s="81">
        <f t="shared" si="5"/>
        <v>1.0377358490566038</v>
      </c>
      <c r="AO15" s="11">
        <f>'3.M-PROGRESS DASHBOARD'!BS15</f>
        <v>77</v>
      </c>
      <c r="AP15" s="11">
        <f>'3.M-PROGRESS DASHBOARD'!BT15</f>
        <v>78</v>
      </c>
      <c r="AQ15" s="11"/>
      <c r="AR15" s="11"/>
      <c r="AS15" s="29"/>
      <c r="AT15" s="11">
        <f>'3.M-PROGRESS DASHBOARD'!CP15</f>
        <v>100</v>
      </c>
      <c r="AU15" s="13">
        <f>'3.M-PROGRESS DASHBOARD'!CQ15</f>
        <v>-23</v>
      </c>
      <c r="AV15" s="9">
        <f>'3.M-PROGRESS DASHBOARD'!CR15</f>
        <v>1.2987012987012987</v>
      </c>
      <c r="AW15" s="37"/>
      <c r="AX15" s="13">
        <f>'3.M-PROGRESS DASHBOARD'!CT15</f>
        <v>0</v>
      </c>
      <c r="AY15" s="37"/>
      <c r="AZ15" s="13">
        <f>IF(AX15=0,AT15,AX15+AT15)</f>
        <v>100</v>
      </c>
      <c r="BA15" s="37"/>
      <c r="BB15" s="81">
        <f>IF(AX15=0,AV15,AZ15/AR15)</f>
        <v>1.2987012987012987</v>
      </c>
      <c r="BD15" s="11">
        <f>'3.M-PROGRESS DASHBOARD'!CW15-AX15</f>
        <v>55</v>
      </c>
      <c r="BE15" s="10">
        <f>'3.M-PROGRESS DASHBOARD'!CX15</f>
        <v>79</v>
      </c>
      <c r="BF15" s="10"/>
      <c r="BG15" s="10"/>
      <c r="BH15" s="10"/>
      <c r="BI15" s="29"/>
      <c r="BJ15" s="11">
        <f>'3.M-PROGRESS DASHBOARD'!DU15</f>
        <v>0</v>
      </c>
      <c r="BK15" s="13">
        <f>'3.M-PROGRESS DASHBOARD'!DV15</f>
        <v>55</v>
      </c>
      <c r="BL15" s="9">
        <f>'3.M-PROGRESS DASHBOARD'!DW15</f>
        <v>0</v>
      </c>
      <c r="BM15" s="37"/>
      <c r="BN15" s="13">
        <f>'3.M-PROGRESS DASHBOARD'!DY15</f>
        <v>0</v>
      </c>
      <c r="BO15" s="37"/>
      <c r="BP15" s="13">
        <f>IF(BN15=0,BJ15,BN15+BJ15)</f>
        <v>0</v>
      </c>
      <c r="BQ15" s="37"/>
      <c r="BR15" s="81">
        <f>IF(BN15=0,BL15,BP15/BH15)</f>
        <v>0</v>
      </c>
    </row>
    <row r="16" spans="1:77" x14ac:dyDescent="0.25">
      <c r="A16" s="2" t="s">
        <v>5</v>
      </c>
      <c r="B16" s="44"/>
      <c r="C16" s="8">
        <f>'3.M-PROGRESS DASHBOARD'!C16</f>
        <v>18</v>
      </c>
      <c r="D16" s="48">
        <f t="shared" si="0"/>
        <v>18</v>
      </c>
      <c r="E16" s="48">
        <f>'3.M-PROGRESS DASHBOARD'!E16</f>
        <v>0</v>
      </c>
      <c r="F16" s="46"/>
      <c r="G16" s="48">
        <f>'3.M-PROGRESS DASHBOARD'!G16</f>
        <v>0</v>
      </c>
      <c r="H16" s="48">
        <f t="shared" si="1"/>
        <v>0</v>
      </c>
      <c r="I16" s="46"/>
      <c r="J16" s="48">
        <f>'3.M-PROGRESS DASHBOARD'!K16</f>
        <v>0</v>
      </c>
      <c r="K16" s="48">
        <f>'3.M-PROGRESS DASHBOARD'!L16</f>
        <v>0</v>
      </c>
      <c r="L16" s="35"/>
      <c r="M16" s="9" t="str">
        <f>IF(E16=0,"NO TARGET",E16/H16)</f>
        <v>NO TARGET</v>
      </c>
      <c r="N16" s="35"/>
      <c r="O16" s="8">
        <f>'3.M-PROGRESS DASHBOARD'!N16</f>
        <v>0</v>
      </c>
      <c r="P16" s="29"/>
      <c r="Q16" s="11">
        <f>'3.M-PROGRESS DASHBOARD'!AH16</f>
        <v>0</v>
      </c>
      <c r="R16" s="13">
        <f>'3.M-PROGRESS DASHBOARD'!AI16</f>
        <v>0</v>
      </c>
      <c r="S16" s="9" t="str">
        <f>'3.M-PROGRESS DASHBOARD'!AJ16</f>
        <v>NO TARGET</v>
      </c>
      <c r="T16" s="37"/>
      <c r="U16" s="13">
        <f>'3.M-PROGRESS DASHBOARD'!AL16</f>
        <v>0</v>
      </c>
      <c r="V16" s="37"/>
      <c r="W16" s="13">
        <f t="shared" ref="W16:W17" si="12">IF(U16=0,Q16,U16+Q16)</f>
        <v>0</v>
      </c>
      <c r="X16" s="37"/>
      <c r="Y16" s="81" t="str">
        <f>IF(U16=0,S16,W16/O16)</f>
        <v>NO TARGET</v>
      </c>
      <c r="AA16" s="11">
        <f>'3.M-PROGRESS DASHBOARD'!AP16-U16</f>
        <v>0</v>
      </c>
      <c r="AB16" s="10">
        <f>'3.M-PROGRESS DASHBOARD'!AQ16</f>
        <v>0</v>
      </c>
      <c r="AC16" s="10"/>
      <c r="AD16" s="24"/>
      <c r="AE16" s="11">
        <f>'3.M-PROGRESS DASHBOARD'!BL16</f>
        <v>0</v>
      </c>
      <c r="AF16" s="13">
        <f>'3.M-PROGRESS DASHBOARD'!BM16</f>
        <v>0</v>
      </c>
      <c r="AG16" s="9" t="str">
        <f>'3.M-PROGRESS DASHBOARD'!BN16</f>
        <v>NO TARGET</v>
      </c>
      <c r="AH16" s="37"/>
      <c r="AI16" s="13">
        <f>'3.M-PROGRESS DASHBOARD'!BP16</f>
        <v>0</v>
      </c>
      <c r="AJ16" s="37"/>
      <c r="AK16" s="13">
        <f t="shared" ref="AK16:AK17" si="13">IF(AI16=0,AE16,AI16+AE16)</f>
        <v>0</v>
      </c>
      <c r="AL16" s="37"/>
      <c r="AM16" s="81" t="str">
        <f t="shared" si="5"/>
        <v>NO TARGET</v>
      </c>
      <c r="AO16" s="11">
        <f>'3.M-PROGRESS DASHBOARD'!BS16</f>
        <v>0</v>
      </c>
      <c r="AP16" s="11">
        <f>'3.M-PROGRESS DASHBOARD'!BT16</f>
        <v>0</v>
      </c>
      <c r="AQ16" s="11"/>
      <c r="AR16" s="11"/>
      <c r="AS16" s="29"/>
      <c r="AT16" s="11">
        <f>'3.M-PROGRESS DASHBOARD'!CP16</f>
        <v>0</v>
      </c>
      <c r="AU16" s="13">
        <f>'3.M-PROGRESS DASHBOARD'!CQ16</f>
        <v>0</v>
      </c>
      <c r="AV16" s="9" t="str">
        <f>'3.M-PROGRESS DASHBOARD'!CR16</f>
        <v>NO TARGET</v>
      </c>
      <c r="AW16" s="37"/>
      <c r="AX16" s="13">
        <f>'3.M-PROGRESS DASHBOARD'!CT16</f>
        <v>0</v>
      </c>
      <c r="AY16" s="37"/>
      <c r="AZ16" s="13">
        <f t="shared" ref="AZ16:AZ17" si="14">IF(AX16=0,AT16,AX16+AT16)</f>
        <v>0</v>
      </c>
      <c r="BA16" s="37"/>
      <c r="BB16" s="81" t="str">
        <f>IF(AX16=0,AV16,AZ16/AR16)</f>
        <v>NO TARGET</v>
      </c>
      <c r="BD16" s="11">
        <f>'3.M-PROGRESS DASHBOARD'!CW16-AX16</f>
        <v>18</v>
      </c>
      <c r="BE16" s="10">
        <f>'3.M-PROGRESS DASHBOARD'!CX16</f>
        <v>18</v>
      </c>
      <c r="BF16" s="10"/>
      <c r="BG16" s="10"/>
      <c r="BH16" s="10"/>
      <c r="BI16" s="29"/>
      <c r="BJ16" s="11">
        <f>'3.M-PROGRESS DASHBOARD'!DU16</f>
        <v>0</v>
      </c>
      <c r="BK16" s="13">
        <f>'3.M-PROGRESS DASHBOARD'!DV16</f>
        <v>18</v>
      </c>
      <c r="BL16" s="9">
        <f>'3.M-PROGRESS DASHBOARD'!DW16</f>
        <v>0</v>
      </c>
      <c r="BM16" s="37"/>
      <c r="BN16" s="13">
        <f>'3.M-PROGRESS DASHBOARD'!DY16</f>
        <v>0</v>
      </c>
      <c r="BO16" s="37"/>
      <c r="BP16" s="13">
        <f t="shared" ref="BP16:BP17" si="15">IF(BN16=0,BJ16,BN16+BJ16)</f>
        <v>0</v>
      </c>
      <c r="BQ16" s="37"/>
      <c r="BR16" s="81">
        <f>IF(BN16=0,BL16,BP16/BH16)</f>
        <v>0</v>
      </c>
    </row>
    <row r="17" spans="1:77" x14ac:dyDescent="0.25">
      <c r="A17" s="2" t="s">
        <v>6</v>
      </c>
      <c r="B17" s="44"/>
      <c r="C17" s="8">
        <f>'3.M-PROGRESS DASHBOARD'!C17</f>
        <v>525</v>
      </c>
      <c r="D17" s="48">
        <f t="shared" si="0"/>
        <v>115</v>
      </c>
      <c r="E17" s="48">
        <f>'3.M-PROGRESS DASHBOARD'!E17</f>
        <v>410</v>
      </c>
      <c r="F17" s="46"/>
      <c r="G17" s="48">
        <f>'3.M-PROGRESS DASHBOARD'!G17</f>
        <v>-61</v>
      </c>
      <c r="H17" s="48">
        <f t="shared" si="1"/>
        <v>349</v>
      </c>
      <c r="I17" s="46"/>
      <c r="J17" s="48">
        <f>'3.M-PROGRESS DASHBOARD'!K17</f>
        <v>410</v>
      </c>
      <c r="K17" s="48">
        <f>'3.M-PROGRESS DASHBOARD'!L17</f>
        <v>0</v>
      </c>
      <c r="L17" s="35"/>
      <c r="M17" s="9">
        <f t="shared" si="2"/>
        <v>1.174785100286533</v>
      </c>
      <c r="N17" s="35"/>
      <c r="O17" s="8">
        <f>'3.M-PROGRESS DASHBOARD'!N17</f>
        <v>87</v>
      </c>
      <c r="P17" s="29"/>
      <c r="Q17" s="11">
        <f>'3.M-PROGRESS DASHBOARD'!AH17</f>
        <v>3</v>
      </c>
      <c r="R17" s="13">
        <f>'3.M-PROGRESS DASHBOARD'!AI17</f>
        <v>84</v>
      </c>
      <c r="S17" s="9">
        <f>'3.M-PROGRESS DASHBOARD'!AJ17</f>
        <v>3.4482758620689655E-2</v>
      </c>
      <c r="T17" s="37"/>
      <c r="U17" s="13">
        <f>'3.M-PROGRESS DASHBOARD'!AL17</f>
        <v>0</v>
      </c>
      <c r="V17" s="37"/>
      <c r="W17" s="13">
        <f t="shared" si="12"/>
        <v>3</v>
      </c>
      <c r="X17" s="37"/>
      <c r="Y17" s="81">
        <f>IF(U17=0,S17,W17/O17)</f>
        <v>3.4482758620689655E-2</v>
      </c>
      <c r="AA17" s="11">
        <f>'3.M-PROGRESS DASHBOARD'!AP17-U17</f>
        <v>115</v>
      </c>
      <c r="AB17" s="10">
        <f>'3.M-PROGRESS DASHBOARD'!AQ17</f>
        <v>87</v>
      </c>
      <c r="AC17" s="10"/>
      <c r="AD17" s="24"/>
      <c r="AE17" s="11">
        <f>'3.M-PROGRESS DASHBOARD'!BL17</f>
        <v>404</v>
      </c>
      <c r="AF17" s="13">
        <f>'3.M-PROGRESS DASHBOARD'!BM17</f>
        <v>-289</v>
      </c>
      <c r="AG17" s="9">
        <f>'3.M-PROGRESS DASHBOARD'!BN17</f>
        <v>3.5130434782608697</v>
      </c>
      <c r="AH17" s="37"/>
      <c r="AI17" s="13">
        <f>'3.M-PROGRESS DASHBOARD'!BP17</f>
        <v>0</v>
      </c>
      <c r="AJ17" s="37"/>
      <c r="AK17" s="13">
        <f t="shared" si="13"/>
        <v>404</v>
      </c>
      <c r="AL17" s="37"/>
      <c r="AM17" s="81">
        <f t="shared" si="5"/>
        <v>3.5130434782608697</v>
      </c>
      <c r="AO17" s="11">
        <f>'3.M-PROGRESS DASHBOARD'!BS17</f>
        <v>58.5</v>
      </c>
      <c r="AP17" s="11">
        <f>'3.M-PROGRESS DASHBOARD'!BT17</f>
        <v>175</v>
      </c>
      <c r="AQ17" s="11"/>
      <c r="AR17" s="11"/>
      <c r="AS17" s="29"/>
      <c r="AT17" s="11">
        <f>'3.M-PROGRESS DASHBOARD'!CP17</f>
        <v>3</v>
      </c>
      <c r="AU17" s="13">
        <f>'3.M-PROGRESS DASHBOARD'!CQ17</f>
        <v>55.5</v>
      </c>
      <c r="AV17" s="9">
        <f>'3.M-PROGRESS DASHBOARD'!CR17</f>
        <v>5.128205128205128E-2</v>
      </c>
      <c r="AW17" s="37"/>
      <c r="AX17" s="13">
        <f>'3.M-PROGRESS DASHBOARD'!CT17</f>
        <v>0</v>
      </c>
      <c r="AY17" s="37"/>
      <c r="AZ17" s="13">
        <f t="shared" si="14"/>
        <v>3</v>
      </c>
      <c r="BA17" s="37"/>
      <c r="BB17" s="81">
        <f>IF(AX17=0,AV17,AZ17/AR17)</f>
        <v>5.128205128205128E-2</v>
      </c>
      <c r="BD17" s="11">
        <f>'3.M-PROGRESS DASHBOARD'!CW17-AX17</f>
        <v>115</v>
      </c>
      <c r="BE17" s="10">
        <f>'3.M-PROGRESS DASHBOARD'!CX17</f>
        <v>176</v>
      </c>
      <c r="BF17" s="10"/>
      <c r="BG17" s="10"/>
      <c r="BH17" s="10"/>
      <c r="BI17" s="29"/>
      <c r="BJ17" s="11">
        <f>'3.M-PROGRESS DASHBOARD'!DU17</f>
        <v>0</v>
      </c>
      <c r="BK17" s="13">
        <f>'3.M-PROGRESS DASHBOARD'!DV17</f>
        <v>115</v>
      </c>
      <c r="BL17" s="9">
        <f>'3.M-PROGRESS DASHBOARD'!DW17</f>
        <v>0</v>
      </c>
      <c r="BM17" s="37"/>
      <c r="BN17" s="13">
        <f>'3.M-PROGRESS DASHBOARD'!DY17</f>
        <v>0</v>
      </c>
      <c r="BO17" s="37"/>
      <c r="BP17" s="13">
        <f t="shared" si="15"/>
        <v>0</v>
      </c>
      <c r="BQ17" s="37"/>
      <c r="BR17" s="81">
        <f>IF(BN17=0,BL17,BP17/BH17)</f>
        <v>0</v>
      </c>
    </row>
    <row r="18" spans="1:77" x14ac:dyDescent="0.25">
      <c r="A18" s="2" t="s">
        <v>51</v>
      </c>
      <c r="B18" s="44"/>
      <c r="C18" s="8">
        <f>'3.M-PROGRESS DASHBOARD'!C18</f>
        <v>806</v>
      </c>
      <c r="D18" s="48">
        <f t="shared" si="0"/>
        <v>188</v>
      </c>
      <c r="E18" s="48">
        <f>'3.M-PROGRESS DASHBOARD'!E18</f>
        <v>618</v>
      </c>
      <c r="F18" s="31"/>
      <c r="G18" s="48">
        <f>'3.M-PROGRESS DASHBOARD'!G18</f>
        <v>-85</v>
      </c>
      <c r="H18" s="48">
        <f t="shared" si="1"/>
        <v>533</v>
      </c>
      <c r="I18" s="31"/>
      <c r="J18" s="48">
        <f>'3.M-PROGRESS DASHBOARD'!K18</f>
        <v>618</v>
      </c>
      <c r="K18" s="48">
        <f>'3.M-PROGRESS DASHBOARD'!L18</f>
        <v>0</v>
      </c>
      <c r="L18" s="35"/>
      <c r="M18" s="9">
        <f t="shared" si="2"/>
        <v>1.1594746716697937</v>
      </c>
      <c r="N18" s="35"/>
      <c r="O18" s="8">
        <f>'3.M-PROGRESS DASHBOARD'!N18</f>
        <v>140</v>
      </c>
      <c r="P18" s="29"/>
      <c r="Q18" s="11">
        <f>'3.M-PROGRESS DASHBOARD'!AH18</f>
        <v>56</v>
      </c>
      <c r="R18" s="13">
        <f>'3.M-PROGRESS DASHBOARD'!AI18</f>
        <v>84</v>
      </c>
      <c r="S18" s="9">
        <f>'3.M-PROGRESS DASHBOARD'!AJ18</f>
        <v>0.4</v>
      </c>
      <c r="T18" s="30"/>
      <c r="U18" s="13">
        <f>'3.M-PROGRESS DASHBOARD'!AL18</f>
        <v>0</v>
      </c>
      <c r="V18" s="30"/>
      <c r="W18" s="11">
        <f t="shared" ref="W18" si="16">SUM(W15:W17)</f>
        <v>56</v>
      </c>
      <c r="X18" s="30"/>
      <c r="Y18" s="81">
        <f>IF(U18=0,S18,W18/O18)</f>
        <v>0.4</v>
      </c>
      <c r="AA18" s="11">
        <f>'3.M-PROGRESS DASHBOARD'!AP18-U18</f>
        <v>168</v>
      </c>
      <c r="AB18" s="10">
        <f>'3.M-PROGRESS DASHBOARD'!AQ18</f>
        <v>140</v>
      </c>
      <c r="AC18" s="10"/>
      <c r="AD18" s="24"/>
      <c r="AE18" s="11">
        <f>'3.M-PROGRESS DASHBOARD'!BL18</f>
        <v>459</v>
      </c>
      <c r="AF18" s="13">
        <f>'3.M-PROGRESS DASHBOARD'!BM18</f>
        <v>-291</v>
      </c>
      <c r="AG18" s="9">
        <f>'3.M-PROGRESS DASHBOARD'!BN18</f>
        <v>2.7321428571428572</v>
      </c>
      <c r="AH18" s="30"/>
      <c r="AI18" s="13">
        <f>'3.M-PROGRESS DASHBOARD'!BP18</f>
        <v>0</v>
      </c>
      <c r="AJ18" s="30"/>
      <c r="AK18" s="11">
        <f t="shared" ref="AK18" si="17">SUM(AK15:AK17)</f>
        <v>459</v>
      </c>
      <c r="AL18" s="30"/>
      <c r="AM18" s="81">
        <f t="shared" si="5"/>
        <v>2.7321428571428572</v>
      </c>
      <c r="AO18" s="11">
        <f>'3.M-PROGRESS DASHBOARD'!BS18</f>
        <v>135.5</v>
      </c>
      <c r="AP18" s="11">
        <f>'3.M-PROGRESS DASHBOARD'!BT18</f>
        <v>253</v>
      </c>
      <c r="AQ18" s="11"/>
      <c r="AR18" s="11"/>
      <c r="AS18" s="29"/>
      <c r="AT18" s="11">
        <f>'3.M-PROGRESS DASHBOARD'!CP18</f>
        <v>103</v>
      </c>
      <c r="AU18" s="13">
        <f>'3.M-PROGRESS DASHBOARD'!CQ18</f>
        <v>32.5</v>
      </c>
      <c r="AV18" s="9">
        <f>'3.M-PROGRESS DASHBOARD'!CR18</f>
        <v>0.76014760147601479</v>
      </c>
      <c r="AW18" s="30"/>
      <c r="AX18" s="13">
        <f>'3.M-PROGRESS DASHBOARD'!CT18</f>
        <v>0</v>
      </c>
      <c r="AY18" s="30"/>
      <c r="AZ18" s="11">
        <f t="shared" ref="AZ18" si="18">SUM(AZ15:AZ17)</f>
        <v>103</v>
      </c>
      <c r="BA18" s="30"/>
      <c r="BB18" s="81">
        <f>IF(AX18=0,AV18,AZ18/AR18)</f>
        <v>0.76014760147601479</v>
      </c>
      <c r="BD18" s="11">
        <f>'3.M-PROGRESS DASHBOARD'!CW18-AX18</f>
        <v>188</v>
      </c>
      <c r="BE18" s="10">
        <f>'3.M-PROGRESS DASHBOARD'!CX18</f>
        <v>273</v>
      </c>
      <c r="BF18" s="10"/>
      <c r="BG18" s="10"/>
      <c r="BH18" s="10"/>
      <c r="BI18" s="29"/>
      <c r="BJ18" s="11">
        <f>'3.M-PROGRESS DASHBOARD'!DU18</f>
        <v>0</v>
      </c>
      <c r="BK18" s="13">
        <f>'3.M-PROGRESS DASHBOARD'!DV18</f>
        <v>188</v>
      </c>
      <c r="BL18" s="9">
        <f>'3.M-PROGRESS DASHBOARD'!DW18</f>
        <v>0</v>
      </c>
      <c r="BM18" s="30"/>
      <c r="BN18" s="13">
        <f>'3.M-PROGRESS DASHBOARD'!DY18</f>
        <v>0</v>
      </c>
      <c r="BO18" s="30"/>
      <c r="BP18" s="11">
        <f t="shared" ref="BP18" si="19">SUM(BP15:BP17)</f>
        <v>0</v>
      </c>
      <c r="BQ18" s="30"/>
      <c r="BR18" s="81">
        <f>IF(BN18=0,BL18,BP18/BH18)</f>
        <v>0</v>
      </c>
    </row>
    <row r="19" spans="1:77" s="14" customFormat="1" ht="6" customHeight="1" x14ac:dyDescent="0.25">
      <c r="A19" s="34"/>
      <c r="B19" s="44"/>
      <c r="C19" s="44"/>
      <c r="D19" s="44"/>
      <c r="E19" s="44"/>
      <c r="F19" s="44"/>
      <c r="G19" s="44"/>
      <c r="H19" s="44"/>
      <c r="I19" s="44"/>
      <c r="J19" s="44"/>
      <c r="K19" s="44"/>
      <c r="L19" s="44"/>
      <c r="M19" s="44"/>
      <c r="N19" s="44"/>
      <c r="O19" s="44"/>
      <c r="P19" s="44"/>
      <c r="Q19" s="44"/>
      <c r="R19" s="44"/>
      <c r="S19" s="44"/>
      <c r="T19" s="44"/>
      <c r="U19" s="44"/>
      <c r="V19" s="44"/>
      <c r="W19" s="36"/>
      <c r="X19" s="36"/>
      <c r="Y19" s="36"/>
      <c r="Z19" s="44"/>
      <c r="AA19" s="44"/>
      <c r="AB19" s="44"/>
      <c r="AC19" s="44"/>
      <c r="AD19" s="44"/>
      <c r="AE19" s="44"/>
      <c r="AF19" s="44"/>
      <c r="AG19" s="44"/>
      <c r="AH19" s="44"/>
      <c r="AI19" s="44"/>
      <c r="AJ19" s="36"/>
      <c r="AK19" s="36"/>
      <c r="AL19" s="36"/>
      <c r="AM19" s="36"/>
      <c r="AN19" s="36"/>
      <c r="AO19" s="36"/>
      <c r="AP19" s="44"/>
      <c r="AQ19" s="44"/>
      <c r="AR19" s="44"/>
      <c r="AS19" s="44"/>
      <c r="AT19" s="44"/>
      <c r="AU19" s="44"/>
      <c r="AV19" s="44"/>
      <c r="AW19" s="44"/>
      <c r="AX19" s="44"/>
      <c r="AY19" s="36"/>
      <c r="AZ19" s="36"/>
      <c r="BA19" s="36"/>
      <c r="BB19" s="36"/>
      <c r="BC19" s="44"/>
      <c r="BD19" s="44"/>
      <c r="BE19" s="44"/>
      <c r="BF19" s="44"/>
      <c r="BG19" s="44"/>
      <c r="BH19" s="44"/>
      <c r="BI19" s="44"/>
      <c r="BJ19" s="44"/>
      <c r="BK19" s="44"/>
      <c r="BL19" s="44"/>
      <c r="BM19" s="44"/>
      <c r="BN19" s="44"/>
      <c r="BO19" s="36"/>
      <c r="BP19" s="36"/>
      <c r="BQ19" s="36"/>
      <c r="BR19" s="36"/>
      <c r="BS19" s="44"/>
      <c r="BT19" s="44"/>
      <c r="BU19" s="44"/>
      <c r="BV19" s="44"/>
    </row>
    <row r="20" spans="1:77" x14ac:dyDescent="0.25">
      <c r="A20" s="66" t="s">
        <v>11</v>
      </c>
      <c r="B20" s="44"/>
      <c r="C20" s="44"/>
      <c r="D20" s="44"/>
      <c r="E20" s="44"/>
      <c r="F20" s="44"/>
      <c r="G20" s="44"/>
      <c r="H20" s="44"/>
      <c r="I20" s="44"/>
      <c r="J20" s="44"/>
      <c r="K20" s="44"/>
      <c r="L20" s="44"/>
      <c r="M20" s="44"/>
      <c r="N20" s="44"/>
      <c r="O20" s="44"/>
      <c r="P20" s="44"/>
      <c r="Q20" s="44"/>
      <c r="R20" s="44"/>
      <c r="S20" s="44"/>
      <c r="T20" s="44"/>
      <c r="U20" s="44"/>
      <c r="V20" s="44"/>
      <c r="W20" s="46"/>
      <c r="X20" s="46"/>
      <c r="Y20" s="46"/>
      <c r="Z20" s="44"/>
      <c r="AA20" s="44"/>
      <c r="AB20" s="44"/>
      <c r="AC20" s="44"/>
      <c r="AD20" s="44"/>
      <c r="AE20" s="44"/>
      <c r="AF20" s="44"/>
      <c r="AG20" s="44"/>
      <c r="AH20" s="44"/>
      <c r="AI20" s="44"/>
      <c r="AJ20" s="46"/>
      <c r="AK20" s="46"/>
      <c r="AL20" s="46"/>
      <c r="AM20" s="46"/>
      <c r="AN20" s="46"/>
      <c r="AO20" s="46"/>
      <c r="AP20" s="44"/>
      <c r="AQ20" s="44"/>
      <c r="AR20" s="44"/>
      <c r="AS20" s="44"/>
      <c r="AT20" s="44"/>
      <c r="AU20" s="44"/>
      <c r="AV20" s="44"/>
      <c r="AW20" s="44"/>
      <c r="AX20" s="44"/>
      <c r="AY20" s="46"/>
      <c r="AZ20" s="46"/>
      <c r="BA20" s="46"/>
      <c r="BB20" s="46"/>
      <c r="BC20" s="44"/>
      <c r="BD20" s="44"/>
      <c r="BE20" s="44"/>
      <c r="BF20" s="44"/>
      <c r="BG20" s="44"/>
      <c r="BH20" s="44"/>
      <c r="BI20" s="44"/>
      <c r="BJ20" s="44"/>
      <c r="BK20" s="44"/>
      <c r="BL20" s="44"/>
      <c r="BM20" s="44"/>
      <c r="BN20" s="44"/>
      <c r="BO20" s="46"/>
      <c r="BP20" s="46"/>
      <c r="BQ20" s="46"/>
      <c r="BR20" s="46"/>
      <c r="BS20" s="44"/>
      <c r="BT20" s="44"/>
      <c r="BU20" s="44"/>
      <c r="BV20" s="46"/>
      <c r="BW20" s="46"/>
      <c r="BX20" s="46"/>
      <c r="BY20" s="46"/>
    </row>
    <row r="21" spans="1:77" x14ac:dyDescent="0.25">
      <c r="A21" s="2" t="s">
        <v>47</v>
      </c>
      <c r="B21" s="44"/>
      <c r="C21" s="8">
        <f>'3.M-PROGRESS DASHBOARD'!C21</f>
        <v>700</v>
      </c>
      <c r="D21" s="48">
        <f t="shared" si="0"/>
        <v>345</v>
      </c>
      <c r="E21" s="48">
        <f>'3.M-PROGRESS DASHBOARD'!E21</f>
        <v>355</v>
      </c>
      <c r="F21" s="46"/>
      <c r="G21" s="48">
        <f>'3.M-PROGRESS DASHBOARD'!G21</f>
        <v>63</v>
      </c>
      <c r="H21" s="48">
        <f t="shared" si="1"/>
        <v>418</v>
      </c>
      <c r="I21" s="46"/>
      <c r="J21" s="48">
        <f>'3.M-PROGRESS DASHBOARD'!K21</f>
        <v>355</v>
      </c>
      <c r="K21" s="48">
        <f>'3.M-PROGRESS DASHBOARD'!L21</f>
        <v>0</v>
      </c>
      <c r="L21" s="35"/>
      <c r="M21" s="9">
        <f t="shared" si="2"/>
        <v>0.84928229665071775</v>
      </c>
      <c r="N21" s="35"/>
      <c r="O21" s="8">
        <f>'3.M-PROGRESS DASHBOARD'!N21</f>
        <v>68</v>
      </c>
      <c r="P21" s="29"/>
      <c r="Q21" s="11">
        <f>'3.M-PROGRESS DASHBOARD'!AH21</f>
        <v>173</v>
      </c>
      <c r="R21" s="13">
        <f>'3.M-PROGRESS DASHBOARD'!AI21</f>
        <v>-105</v>
      </c>
      <c r="S21" s="9">
        <f>'3.M-PROGRESS DASHBOARD'!AJ21</f>
        <v>2.5441176470588234</v>
      </c>
      <c r="T21" s="37"/>
      <c r="U21" s="13">
        <f>'3.M-PROGRESS DASHBOARD'!AL21</f>
        <v>0</v>
      </c>
      <c r="V21" s="37"/>
      <c r="W21" s="13">
        <f>IF(U21=0,Q21,U21+Q21)</f>
        <v>173</v>
      </c>
      <c r="X21" s="37"/>
      <c r="Y21" s="81">
        <f>IF(U21=0,S21,W21/O21)</f>
        <v>2.5441176470588234</v>
      </c>
      <c r="AA21" s="11">
        <f>'3.M-PROGRESS DASHBOARD'!AP21-U21</f>
        <v>33</v>
      </c>
      <c r="AB21" s="10">
        <f>'3.M-PROGRESS DASHBOARD'!AQ21</f>
        <v>68</v>
      </c>
      <c r="AC21" s="10"/>
      <c r="AD21" s="24"/>
      <c r="AE21" s="11">
        <f>'3.M-PROGRESS DASHBOARD'!BL21</f>
        <v>58</v>
      </c>
      <c r="AF21" s="13">
        <f>'3.M-PROGRESS DASHBOARD'!BM21</f>
        <v>-25</v>
      </c>
      <c r="AG21" s="9">
        <f>'3.M-PROGRESS DASHBOARD'!BN21</f>
        <v>1.7575757575757576</v>
      </c>
      <c r="AH21" s="37"/>
      <c r="AI21" s="13">
        <f>'3.M-PROGRESS DASHBOARD'!BP21</f>
        <v>0</v>
      </c>
      <c r="AJ21" s="37"/>
      <c r="AK21" s="13">
        <f>IF(AI21=0,AE21,AI21+AE21)</f>
        <v>58</v>
      </c>
      <c r="AL21" s="37"/>
      <c r="AM21" s="81">
        <f t="shared" si="5"/>
        <v>1.7575757575757576</v>
      </c>
      <c r="AO21" s="11">
        <f>'3.M-PROGRESS DASHBOARD'!BS21</f>
        <v>234.5</v>
      </c>
      <c r="AP21" s="11">
        <f>'3.M-PROGRESS DASHBOARD'!BT21</f>
        <v>282</v>
      </c>
      <c r="AQ21" s="11"/>
      <c r="AR21" s="11"/>
      <c r="AS21" s="29"/>
      <c r="AT21" s="11">
        <f>'3.M-PROGRESS DASHBOARD'!CP21</f>
        <v>124</v>
      </c>
      <c r="AU21" s="13">
        <f>'3.M-PROGRESS DASHBOARD'!CQ21</f>
        <v>110.5</v>
      </c>
      <c r="AV21" s="9">
        <f>'3.M-PROGRESS DASHBOARD'!CR21</f>
        <v>0.52878464818763327</v>
      </c>
      <c r="AW21" s="37"/>
      <c r="AX21" s="13">
        <f>'3.M-PROGRESS DASHBOARD'!CT21</f>
        <v>0</v>
      </c>
      <c r="AY21" s="37"/>
      <c r="AZ21" s="13">
        <f>IF(AX21=0,AT21,AX21+AT21)</f>
        <v>124</v>
      </c>
      <c r="BA21" s="37"/>
      <c r="BB21" s="81">
        <f>IF(AX21=0,AV21,AZ21/AR21)</f>
        <v>0.52878464818763327</v>
      </c>
      <c r="BD21" s="11">
        <f>'3.M-PROGRESS DASHBOARD'!CW21-AX21</f>
        <v>345</v>
      </c>
      <c r="BE21" s="10">
        <f>'3.M-PROGRESS DASHBOARD'!CX21</f>
        <v>282</v>
      </c>
      <c r="BF21" s="10"/>
      <c r="BG21" s="10"/>
      <c r="BH21" s="10"/>
      <c r="BI21" s="29"/>
      <c r="BJ21" s="11">
        <f>'3.M-PROGRESS DASHBOARD'!DU21</f>
        <v>0</v>
      </c>
      <c r="BK21" s="13">
        <f>'3.M-PROGRESS DASHBOARD'!DV21</f>
        <v>345</v>
      </c>
      <c r="BL21" s="9">
        <f>'3.M-PROGRESS DASHBOARD'!DW21</f>
        <v>0</v>
      </c>
      <c r="BM21" s="37"/>
      <c r="BN21" s="13">
        <f>'3.M-PROGRESS DASHBOARD'!DY21</f>
        <v>0</v>
      </c>
      <c r="BO21" s="37"/>
      <c r="BP21" s="13">
        <f>IF(BN21=0,BJ21,BN21+BJ21)</f>
        <v>0</v>
      </c>
      <c r="BQ21" s="37"/>
      <c r="BR21" s="81">
        <f>IF(BN21=0,BL21,BP21/BH21)</f>
        <v>0</v>
      </c>
    </row>
    <row r="22" spans="1:77" x14ac:dyDescent="0.25">
      <c r="A22" s="2" t="s">
        <v>8</v>
      </c>
      <c r="B22" s="44"/>
      <c r="C22" s="8">
        <f>'3.M-PROGRESS DASHBOARD'!C22</f>
        <v>88</v>
      </c>
      <c r="D22" s="48">
        <f t="shared" si="0"/>
        <v>50</v>
      </c>
      <c r="E22" s="48">
        <f>'3.M-PROGRESS DASHBOARD'!E22</f>
        <v>38</v>
      </c>
      <c r="F22" s="46"/>
      <c r="G22" s="48">
        <f>'3.M-PROGRESS DASHBOARD'!G22</f>
        <v>50</v>
      </c>
      <c r="H22" s="48">
        <f t="shared" si="1"/>
        <v>88</v>
      </c>
      <c r="I22" s="46"/>
      <c r="J22" s="48">
        <f>'3.M-PROGRESS DASHBOARD'!K22</f>
        <v>38</v>
      </c>
      <c r="K22" s="48">
        <f>'3.M-PROGRESS DASHBOARD'!L22</f>
        <v>0</v>
      </c>
      <c r="L22" s="35"/>
      <c r="M22" s="9">
        <f t="shared" si="2"/>
        <v>0.43181818181818182</v>
      </c>
      <c r="N22" s="35"/>
      <c r="O22" s="8">
        <f>'3.M-PROGRESS DASHBOARD'!N22</f>
        <v>0</v>
      </c>
      <c r="P22" s="29"/>
      <c r="Q22" s="11">
        <f>'3.M-PROGRESS DASHBOARD'!AH22</f>
        <v>38</v>
      </c>
      <c r="R22" s="13">
        <f>'3.M-PROGRESS DASHBOARD'!AI22</f>
        <v>-38</v>
      </c>
      <c r="S22" s="9" t="str">
        <f>'3.M-PROGRESS DASHBOARD'!AJ22</f>
        <v>NO TARGET</v>
      </c>
      <c r="T22" s="37"/>
      <c r="U22" s="13">
        <f>'3.M-PROGRESS DASHBOARD'!AL22</f>
        <v>0</v>
      </c>
      <c r="V22" s="37"/>
      <c r="W22" s="13">
        <f t="shared" ref="W22:W23" si="20">IF(U22=0,Q22,U22+Q22)</f>
        <v>38</v>
      </c>
      <c r="X22" s="37"/>
      <c r="Y22" s="81" t="str">
        <f>IF(U22=0,S22,W22/O22)</f>
        <v>NO TARGET</v>
      </c>
      <c r="AA22" s="11">
        <f>'3.M-PROGRESS DASHBOARD'!AP22-U22</f>
        <v>-12.666666666666666</v>
      </c>
      <c r="AB22" s="10">
        <f>'3.M-PROGRESS DASHBOARD'!AQ22</f>
        <v>0</v>
      </c>
      <c r="AC22" s="10"/>
      <c r="AD22" s="24"/>
      <c r="AE22" s="11">
        <f>'3.M-PROGRESS DASHBOARD'!BL22</f>
        <v>0</v>
      </c>
      <c r="AF22" s="13">
        <f>'3.M-PROGRESS DASHBOARD'!BM22</f>
        <v>-12.666666666666666</v>
      </c>
      <c r="AG22" s="9" t="str">
        <f>'3.M-PROGRESS DASHBOARD'!BN22</f>
        <v>NO TARGET</v>
      </c>
      <c r="AH22" s="37"/>
      <c r="AI22" s="13">
        <f>'3.M-PROGRESS DASHBOARD'!BP22</f>
        <v>0</v>
      </c>
      <c r="AJ22" s="37"/>
      <c r="AK22" s="13">
        <f t="shared" ref="AK22:AK23" si="21">IF(AI22=0,AE22,AI22+AE22)</f>
        <v>0</v>
      </c>
      <c r="AL22" s="37"/>
      <c r="AM22" s="81" t="str">
        <f t="shared" si="5"/>
        <v>NO TARGET</v>
      </c>
      <c r="AO22" s="11">
        <f>'3.M-PROGRESS DASHBOARD'!BS22</f>
        <v>69</v>
      </c>
      <c r="AP22" s="11">
        <f>'3.M-PROGRESS DASHBOARD'!BT22</f>
        <v>88</v>
      </c>
      <c r="AQ22" s="11"/>
      <c r="AR22" s="11"/>
      <c r="AS22" s="29"/>
      <c r="AT22" s="11">
        <f>'3.M-PROGRESS DASHBOARD'!CP22</f>
        <v>0</v>
      </c>
      <c r="AU22" s="13">
        <f>'3.M-PROGRESS DASHBOARD'!CQ22</f>
        <v>69</v>
      </c>
      <c r="AV22" s="9">
        <f>'3.M-PROGRESS DASHBOARD'!CR22</f>
        <v>0</v>
      </c>
      <c r="AW22" s="37"/>
      <c r="AX22" s="13">
        <f>'3.M-PROGRESS DASHBOARD'!CT22</f>
        <v>0</v>
      </c>
      <c r="AY22" s="37"/>
      <c r="AZ22" s="13">
        <f t="shared" ref="AZ22:AZ23" si="22">IF(AX22=0,AT22,AX22+AT22)</f>
        <v>0</v>
      </c>
      <c r="BA22" s="37"/>
      <c r="BB22" s="81">
        <f>IF(AX22=0,AV22,AZ22/AR22)</f>
        <v>0</v>
      </c>
      <c r="BD22" s="11">
        <f>'3.M-PROGRESS DASHBOARD'!CW22-AX22</f>
        <v>50</v>
      </c>
      <c r="BE22" s="10">
        <f>'3.M-PROGRESS DASHBOARD'!CX22</f>
        <v>0</v>
      </c>
      <c r="BF22" s="10"/>
      <c r="BG22" s="10"/>
      <c r="BH22" s="10"/>
      <c r="BI22" s="29"/>
      <c r="BJ22" s="11">
        <f>'3.M-PROGRESS DASHBOARD'!DU22</f>
        <v>0</v>
      </c>
      <c r="BK22" s="13">
        <f>'3.M-PROGRESS DASHBOARD'!DV22</f>
        <v>50</v>
      </c>
      <c r="BL22" s="9" t="str">
        <f>'3.M-PROGRESS DASHBOARD'!DW22</f>
        <v>NO TARGET</v>
      </c>
      <c r="BM22" s="37"/>
      <c r="BN22" s="13">
        <f>'3.M-PROGRESS DASHBOARD'!DY22</f>
        <v>0</v>
      </c>
      <c r="BO22" s="37"/>
      <c r="BP22" s="13">
        <f t="shared" ref="BP22:BP23" si="23">IF(BN22=0,BJ22,BN22+BJ22)</f>
        <v>0</v>
      </c>
      <c r="BQ22" s="37"/>
      <c r="BR22" s="81" t="str">
        <f>IF(BN22=0,BL22,BP22/BH22)</f>
        <v>NO TARGET</v>
      </c>
    </row>
    <row r="23" spans="1:77" x14ac:dyDescent="0.25">
      <c r="A23" s="2" t="s">
        <v>9</v>
      </c>
      <c r="B23" s="44"/>
      <c r="C23" s="8">
        <f>'3.M-PROGRESS DASHBOARD'!C23</f>
        <v>35</v>
      </c>
      <c r="D23" s="48">
        <f t="shared" si="0"/>
        <v>3.0000000000000036</v>
      </c>
      <c r="E23" s="48">
        <f>'3.M-PROGRESS DASHBOARD'!E23</f>
        <v>32</v>
      </c>
      <c r="F23" s="46"/>
      <c r="G23" s="48">
        <f>'3.M-PROGRESS DASHBOARD'!G23</f>
        <v>-14.999999999999996</v>
      </c>
      <c r="H23" s="48">
        <f t="shared" si="1"/>
        <v>17.000000000000004</v>
      </c>
      <c r="I23" s="46"/>
      <c r="J23" s="48">
        <f>'3.M-PROGRESS DASHBOARD'!K23</f>
        <v>32</v>
      </c>
      <c r="K23" s="48">
        <f>'3.M-PROGRESS DASHBOARD'!L23</f>
        <v>0</v>
      </c>
      <c r="L23" s="35"/>
      <c r="M23" s="9">
        <f t="shared" si="2"/>
        <v>1.8823529411764701</v>
      </c>
      <c r="N23" s="35"/>
      <c r="O23" s="8">
        <f>'3.M-PROGRESS DASHBOARD'!N23</f>
        <v>0</v>
      </c>
      <c r="P23" s="29"/>
      <c r="Q23" s="11">
        <f>'3.M-PROGRESS DASHBOARD'!AH23</f>
        <v>1</v>
      </c>
      <c r="R23" s="13">
        <f>'3.M-PROGRESS DASHBOARD'!AI23</f>
        <v>-1</v>
      </c>
      <c r="S23" s="9" t="str">
        <f>'3.M-PROGRESS DASHBOARD'!AJ23</f>
        <v>NO TARGET</v>
      </c>
      <c r="T23" s="37"/>
      <c r="U23" s="13">
        <f>'3.M-PROGRESS DASHBOARD'!AL23</f>
        <v>0</v>
      </c>
      <c r="V23" s="37"/>
      <c r="W23" s="13">
        <f t="shared" si="20"/>
        <v>1</v>
      </c>
      <c r="X23" s="37"/>
      <c r="Y23" s="81" t="str">
        <f>IF(U23=0,S23,W23/O23)</f>
        <v>NO TARGET</v>
      </c>
      <c r="AA23" s="11">
        <f>'3.M-PROGRESS DASHBOARD'!AP23-U23</f>
        <v>-0.33333333333333331</v>
      </c>
      <c r="AB23" s="10">
        <f>'3.M-PROGRESS DASHBOARD'!AQ23</f>
        <v>0</v>
      </c>
      <c r="AC23" s="10"/>
      <c r="AD23" s="24"/>
      <c r="AE23" s="11">
        <f>'3.M-PROGRESS DASHBOARD'!BL23</f>
        <v>31</v>
      </c>
      <c r="AF23" s="13">
        <f>'3.M-PROGRESS DASHBOARD'!BM23</f>
        <v>-31.333333333333332</v>
      </c>
      <c r="AG23" s="9" t="str">
        <f>'3.M-PROGRESS DASHBOARD'!BN23</f>
        <v>NO TARGET</v>
      </c>
      <c r="AH23" s="37"/>
      <c r="AI23" s="13">
        <f>'3.M-PROGRESS DASHBOARD'!BP23</f>
        <v>0</v>
      </c>
      <c r="AJ23" s="37"/>
      <c r="AK23" s="13">
        <f t="shared" si="21"/>
        <v>31</v>
      </c>
      <c r="AL23" s="37"/>
      <c r="AM23" s="81" t="str">
        <f t="shared" si="5"/>
        <v>NO TARGET</v>
      </c>
      <c r="AO23" s="11">
        <f>'3.M-PROGRESS DASHBOARD'!BS23</f>
        <v>1.0000000000000018</v>
      </c>
      <c r="AP23" s="11">
        <f>'3.M-PROGRESS DASHBOARD'!BT23</f>
        <v>17</v>
      </c>
      <c r="AQ23" s="11"/>
      <c r="AR23" s="11"/>
      <c r="AS23" s="29"/>
      <c r="AT23" s="11">
        <f>'3.M-PROGRESS DASHBOARD'!CP23</f>
        <v>0</v>
      </c>
      <c r="AU23" s="13">
        <f>'3.M-PROGRESS DASHBOARD'!CQ23</f>
        <v>1.0000000000000018</v>
      </c>
      <c r="AV23" s="9">
        <f>'3.M-PROGRESS DASHBOARD'!CR23</f>
        <v>0</v>
      </c>
      <c r="AW23" s="37"/>
      <c r="AX23" s="13">
        <f>'3.M-PROGRESS DASHBOARD'!CT23</f>
        <v>0</v>
      </c>
      <c r="AY23" s="37"/>
      <c r="AZ23" s="13">
        <f t="shared" si="22"/>
        <v>0</v>
      </c>
      <c r="BA23" s="37"/>
      <c r="BB23" s="81">
        <f>IF(AX23=0,AV23,AZ23/AR23)</f>
        <v>0</v>
      </c>
      <c r="BD23" s="11">
        <f>'3.M-PROGRESS DASHBOARD'!CW23-AX23</f>
        <v>3.0000000000000036</v>
      </c>
      <c r="BE23" s="10">
        <f>'3.M-PROGRESS DASHBOARD'!CX23</f>
        <v>18</v>
      </c>
      <c r="BF23" s="10"/>
      <c r="BG23" s="10"/>
      <c r="BH23" s="10"/>
      <c r="BI23" s="29"/>
      <c r="BJ23" s="11">
        <f>'3.M-PROGRESS DASHBOARD'!DU23</f>
        <v>0</v>
      </c>
      <c r="BK23" s="13">
        <f>'3.M-PROGRESS DASHBOARD'!DV23</f>
        <v>3.0000000000000036</v>
      </c>
      <c r="BL23" s="9">
        <f>'3.M-PROGRESS DASHBOARD'!DW23</f>
        <v>0</v>
      </c>
      <c r="BM23" s="37"/>
      <c r="BN23" s="13">
        <f>'3.M-PROGRESS DASHBOARD'!DY23</f>
        <v>0</v>
      </c>
      <c r="BO23" s="37"/>
      <c r="BP23" s="13">
        <f t="shared" si="23"/>
        <v>0</v>
      </c>
      <c r="BQ23" s="37"/>
      <c r="BR23" s="81">
        <f>IF(BN23=0,BL23,BP23/BH23)</f>
        <v>0</v>
      </c>
    </row>
    <row r="24" spans="1:77" x14ac:dyDescent="0.25">
      <c r="A24" s="2" t="s">
        <v>10</v>
      </c>
      <c r="B24" s="44"/>
      <c r="C24" s="8">
        <f>'3.M-PROGRESS DASHBOARD'!C24</f>
        <v>350</v>
      </c>
      <c r="D24" s="48">
        <f t="shared" si="0"/>
        <v>125</v>
      </c>
      <c r="E24" s="48">
        <f>'3.M-PROGRESS DASHBOARD'!E24</f>
        <v>225</v>
      </c>
      <c r="F24" s="46"/>
      <c r="G24" s="48">
        <f>'3.M-PROGRESS DASHBOARD'!G24</f>
        <v>38</v>
      </c>
      <c r="H24" s="48">
        <f t="shared" si="1"/>
        <v>263</v>
      </c>
      <c r="I24" s="46"/>
      <c r="J24" s="48">
        <f>'3.M-PROGRESS DASHBOARD'!K24</f>
        <v>113</v>
      </c>
      <c r="K24" s="48">
        <f>'3.M-PROGRESS DASHBOARD'!L24</f>
        <v>112</v>
      </c>
      <c r="L24" s="35"/>
      <c r="M24" s="9">
        <f t="shared" si="2"/>
        <v>0.85551330798479086</v>
      </c>
      <c r="N24" s="35"/>
      <c r="O24" s="8">
        <f>'3.M-PROGRESS DASHBOARD'!N24</f>
        <v>88</v>
      </c>
      <c r="P24" s="29"/>
      <c r="Q24" s="11">
        <f>'3.M-PROGRESS DASHBOARD'!AH24</f>
        <v>0</v>
      </c>
      <c r="R24" s="13">
        <f>'3.M-PROGRESS DASHBOARD'!AI24</f>
        <v>88</v>
      </c>
      <c r="S24" s="9">
        <f>'3.M-PROGRESS DASHBOARD'!AJ24</f>
        <v>0</v>
      </c>
      <c r="T24" s="37"/>
      <c r="U24" s="13">
        <f>'3.M-PROGRESS DASHBOARD'!AL24</f>
        <v>0</v>
      </c>
      <c r="V24" s="37"/>
      <c r="W24" s="13">
        <f>IF(U24=0,Q24,U24+Q24)</f>
        <v>0</v>
      </c>
      <c r="X24" s="37"/>
      <c r="Y24" s="81">
        <f>IF(U24=0,S24,W24/O24)</f>
        <v>0</v>
      </c>
      <c r="AA24" s="11">
        <f>'3.M-PROGRESS DASHBOARD'!AP24-U24</f>
        <v>117.33333333333333</v>
      </c>
      <c r="AB24" s="10">
        <f>'3.M-PROGRESS DASHBOARD'!AQ24</f>
        <v>88</v>
      </c>
      <c r="AC24" s="10"/>
      <c r="AD24" s="24"/>
      <c r="AE24" s="11">
        <f>'3.M-PROGRESS DASHBOARD'!BL24</f>
        <v>10</v>
      </c>
      <c r="AF24" s="13">
        <f>'3.M-PROGRESS DASHBOARD'!BM24</f>
        <v>107.33333333333333</v>
      </c>
      <c r="AG24" s="9">
        <f>'3.M-PROGRESS DASHBOARD'!BN24</f>
        <v>8.5227272727272735E-2</v>
      </c>
      <c r="AH24" s="37"/>
      <c r="AI24" s="13">
        <f>'3.M-PROGRESS DASHBOARD'!BP24</f>
        <v>112</v>
      </c>
      <c r="AJ24" s="37"/>
      <c r="AK24" s="13">
        <f>IF(AI24=0,AE24,AI24+AE24)</f>
        <v>122</v>
      </c>
      <c r="AL24" s="37"/>
      <c r="AM24" s="81">
        <f t="shared" si="5"/>
        <v>1.0397727272727273</v>
      </c>
      <c r="AO24" s="11">
        <f>'3.M-PROGRESS DASHBOARD'!BS24</f>
        <v>58</v>
      </c>
      <c r="AP24" s="11">
        <f>'3.M-PROGRESS DASHBOARD'!BT24</f>
        <v>87</v>
      </c>
      <c r="AQ24" s="11"/>
      <c r="AR24" s="11"/>
      <c r="AS24" s="29"/>
      <c r="AT24" s="11">
        <f>'3.M-PROGRESS DASHBOARD'!CP24</f>
        <v>103</v>
      </c>
      <c r="AU24" s="13">
        <f>'3.M-PROGRESS DASHBOARD'!CQ24</f>
        <v>-45</v>
      </c>
      <c r="AV24" s="9">
        <f>'3.M-PROGRESS DASHBOARD'!CR24</f>
        <v>1.7758620689655173</v>
      </c>
      <c r="AW24" s="37"/>
      <c r="AX24" s="13">
        <f>'3.M-PROGRESS DASHBOARD'!CT24</f>
        <v>0</v>
      </c>
      <c r="AY24" s="37"/>
      <c r="AZ24" s="13">
        <f>IF(AX24=0,AT24,AX24+AT24)</f>
        <v>103</v>
      </c>
      <c r="BA24" s="37"/>
      <c r="BB24" s="81">
        <f>IF(AX24=0,AV24,AZ24/AR24)</f>
        <v>1.7758620689655173</v>
      </c>
      <c r="BD24" s="11">
        <f>'3.M-PROGRESS DASHBOARD'!CW24-AX24</f>
        <v>125</v>
      </c>
      <c r="BE24" s="10">
        <f>'3.M-PROGRESS DASHBOARD'!CX24</f>
        <v>87</v>
      </c>
      <c r="BF24" s="10"/>
      <c r="BG24" s="10"/>
      <c r="BH24" s="10"/>
      <c r="BI24" s="29"/>
      <c r="BJ24" s="11">
        <f>'3.M-PROGRESS DASHBOARD'!DU24</f>
        <v>0</v>
      </c>
      <c r="BK24" s="13">
        <f>'3.M-PROGRESS DASHBOARD'!DV24</f>
        <v>125</v>
      </c>
      <c r="BL24" s="9">
        <f>'3.M-PROGRESS DASHBOARD'!DW24</f>
        <v>0</v>
      </c>
      <c r="BM24" s="37"/>
      <c r="BN24" s="13">
        <f>'3.M-PROGRESS DASHBOARD'!DY24</f>
        <v>0</v>
      </c>
      <c r="BO24" s="37"/>
      <c r="BP24" s="13">
        <f>IF(BN24=0,BJ24,BN24+BJ24)</f>
        <v>0</v>
      </c>
      <c r="BQ24" s="37"/>
      <c r="BR24" s="81">
        <f>IF(BN24=0,BL24,BP24/BH24)</f>
        <v>0</v>
      </c>
    </row>
    <row r="25" spans="1:77" x14ac:dyDescent="0.25">
      <c r="A25" s="2" t="s">
        <v>51</v>
      </c>
      <c r="B25" s="44"/>
      <c r="C25" s="8">
        <f>'3.M-PROGRESS DASHBOARD'!C25</f>
        <v>1173</v>
      </c>
      <c r="D25" s="48">
        <f t="shared" si="0"/>
        <v>523</v>
      </c>
      <c r="E25" s="48">
        <f>'3.M-PROGRESS DASHBOARD'!E25</f>
        <v>650</v>
      </c>
      <c r="F25" s="31"/>
      <c r="G25" s="48">
        <f>'3.M-PROGRESS DASHBOARD'!G25</f>
        <v>136</v>
      </c>
      <c r="H25" s="48">
        <f t="shared" si="1"/>
        <v>786</v>
      </c>
      <c r="I25" s="31"/>
      <c r="J25" s="48">
        <f>'3.M-PROGRESS DASHBOARD'!K25</f>
        <v>538</v>
      </c>
      <c r="K25" s="48">
        <f>'3.M-PROGRESS DASHBOARD'!L25</f>
        <v>112</v>
      </c>
      <c r="L25" s="35"/>
      <c r="M25" s="9">
        <f t="shared" si="2"/>
        <v>0.82697201017811706</v>
      </c>
      <c r="N25" s="35"/>
      <c r="O25" s="8">
        <f>'3.M-PROGRESS DASHBOARD'!N25</f>
        <v>156</v>
      </c>
      <c r="P25" s="29"/>
      <c r="Q25" s="11">
        <f>'3.M-PROGRESS DASHBOARD'!AH25</f>
        <v>212</v>
      </c>
      <c r="R25" s="13">
        <f>'3.M-PROGRESS DASHBOARD'!AI25</f>
        <v>-56</v>
      </c>
      <c r="S25" s="9">
        <f>'3.M-PROGRESS DASHBOARD'!AJ25</f>
        <v>1.358974358974359</v>
      </c>
      <c r="T25" s="30"/>
      <c r="U25" s="13">
        <f>'3.M-PROGRESS DASHBOARD'!AL25</f>
        <v>0</v>
      </c>
      <c r="V25" s="30"/>
      <c r="W25" s="11">
        <f t="shared" ref="W25" si="24">SUM(W21:W24)</f>
        <v>212</v>
      </c>
      <c r="X25" s="30"/>
      <c r="Y25" s="81">
        <f>IF(U25=0,S25,W25/O25)</f>
        <v>1.358974358974359</v>
      </c>
      <c r="AA25" s="11">
        <f>'3.M-PROGRESS DASHBOARD'!AP25-U25</f>
        <v>137.33333333333334</v>
      </c>
      <c r="AB25" s="10">
        <f>'3.M-PROGRESS DASHBOARD'!AQ25</f>
        <v>156</v>
      </c>
      <c r="AC25" s="10"/>
      <c r="AD25" s="24"/>
      <c r="AE25" s="11">
        <f>'3.M-PROGRESS DASHBOARD'!BL25</f>
        <v>99</v>
      </c>
      <c r="AF25" s="13">
        <f>'3.M-PROGRESS DASHBOARD'!BM25</f>
        <v>38.333333333333329</v>
      </c>
      <c r="AG25" s="9">
        <f>'3.M-PROGRESS DASHBOARD'!BN25</f>
        <v>0.72087378640776689</v>
      </c>
      <c r="AH25" s="30"/>
      <c r="AI25" s="13">
        <f>'3.M-PROGRESS DASHBOARD'!BP25</f>
        <v>112</v>
      </c>
      <c r="AJ25" s="30"/>
      <c r="AK25" s="11">
        <f t="shared" ref="AK25" si="25">SUM(AK21:AK24)</f>
        <v>211</v>
      </c>
      <c r="AL25" s="30"/>
      <c r="AM25" s="81">
        <f t="shared" si="5"/>
        <v>1.5364077669902911</v>
      </c>
      <c r="AO25" s="11">
        <f>'3.M-PROGRESS DASHBOARD'!BS25</f>
        <v>362.5</v>
      </c>
      <c r="AP25" s="11">
        <f>'3.M-PROGRESS DASHBOARD'!BT25</f>
        <v>474</v>
      </c>
      <c r="AQ25" s="11"/>
      <c r="AR25" s="11"/>
      <c r="AS25" s="29"/>
      <c r="AT25" s="11">
        <f>'3.M-PROGRESS DASHBOARD'!CP25</f>
        <v>227</v>
      </c>
      <c r="AU25" s="13">
        <f>'3.M-PROGRESS DASHBOARD'!CQ25</f>
        <v>135.5</v>
      </c>
      <c r="AV25" s="9">
        <f>'3.M-PROGRESS DASHBOARD'!CR25</f>
        <v>0.62620689655172412</v>
      </c>
      <c r="AW25" s="30"/>
      <c r="AX25" s="13">
        <f>'3.M-PROGRESS DASHBOARD'!CT25</f>
        <v>0</v>
      </c>
      <c r="AY25" s="30"/>
      <c r="AZ25" s="11">
        <f t="shared" ref="AZ25" si="26">SUM(AZ21:AZ24)</f>
        <v>227</v>
      </c>
      <c r="BA25" s="30"/>
      <c r="BB25" s="81">
        <f>IF(AX25=0,AV25,AZ25/AR25)</f>
        <v>0.62620689655172412</v>
      </c>
      <c r="BD25" s="11">
        <f>'3.M-PROGRESS DASHBOARD'!CW25-AX25</f>
        <v>523</v>
      </c>
      <c r="BE25" s="10">
        <f>'3.M-PROGRESS DASHBOARD'!CX25</f>
        <v>387</v>
      </c>
      <c r="BF25" s="10"/>
      <c r="BG25" s="10"/>
      <c r="BH25" s="10"/>
      <c r="BI25" s="29"/>
      <c r="BJ25" s="11">
        <f>'3.M-PROGRESS DASHBOARD'!DU25</f>
        <v>0</v>
      </c>
      <c r="BK25" s="13">
        <f>'3.M-PROGRESS DASHBOARD'!DV25</f>
        <v>523</v>
      </c>
      <c r="BL25" s="9">
        <f>'3.M-PROGRESS DASHBOARD'!DW25</f>
        <v>0</v>
      </c>
      <c r="BM25" s="30"/>
      <c r="BN25" s="13">
        <f>'3.M-PROGRESS DASHBOARD'!DY25</f>
        <v>0</v>
      </c>
      <c r="BO25" s="30"/>
      <c r="BP25" s="11">
        <f t="shared" ref="BP25" si="27">SUM(BP21:BP24)</f>
        <v>0</v>
      </c>
      <c r="BQ25" s="30"/>
      <c r="BR25" s="81">
        <f>IF(BN25=0,BL25,BP25/BH25)</f>
        <v>0</v>
      </c>
    </row>
    <row r="26" spans="1:77" s="14" customFormat="1" ht="6" customHeight="1" x14ac:dyDescent="0.25">
      <c r="A26" s="34"/>
      <c r="B26" s="44"/>
      <c r="C26" s="44"/>
      <c r="D26" s="44"/>
      <c r="E26" s="44"/>
      <c r="F26" s="44"/>
      <c r="G26" s="44"/>
      <c r="H26" s="44"/>
      <c r="I26" s="44"/>
      <c r="J26" s="44"/>
      <c r="K26" s="44"/>
      <c r="L26" s="44"/>
      <c r="M26" s="44"/>
      <c r="N26" s="44"/>
      <c r="O26" s="44"/>
      <c r="P26" s="44"/>
      <c r="Q26" s="44"/>
      <c r="R26" s="44"/>
      <c r="S26" s="44"/>
      <c r="T26" s="44"/>
      <c r="U26" s="44"/>
      <c r="V26" s="44"/>
      <c r="W26" s="44"/>
      <c r="X26" s="36"/>
      <c r="Y26" s="36"/>
      <c r="Z26" s="36"/>
      <c r="AA26" s="36"/>
      <c r="AB26" s="44"/>
      <c r="AC26" s="44"/>
      <c r="AD26" s="44"/>
      <c r="AE26" s="44"/>
      <c r="AF26" s="44"/>
      <c r="AG26" s="44"/>
      <c r="AH26" s="44"/>
      <c r="AI26" s="44"/>
      <c r="AJ26" s="36"/>
      <c r="AK26" s="36"/>
      <c r="AL26" s="36"/>
      <c r="AM26" s="36"/>
      <c r="AN26" s="36"/>
      <c r="AO26" s="36"/>
      <c r="AP26" s="36"/>
      <c r="AQ26" s="44"/>
      <c r="AR26" s="44"/>
      <c r="AS26" s="44"/>
      <c r="AT26" s="44"/>
      <c r="AU26" s="44"/>
      <c r="AV26" s="44"/>
      <c r="AW26" s="44"/>
      <c r="AX26" s="44"/>
      <c r="AY26" s="36"/>
      <c r="AZ26" s="36"/>
      <c r="BA26" s="36"/>
      <c r="BB26" s="36"/>
      <c r="BC26" s="36"/>
      <c r="BD26" s="36"/>
      <c r="BE26" s="44"/>
      <c r="BF26" s="44"/>
      <c r="BG26" s="44"/>
      <c r="BH26" s="44"/>
      <c r="BI26" s="44"/>
      <c r="BJ26" s="44"/>
      <c r="BK26" s="44"/>
      <c r="BL26" s="44"/>
      <c r="BM26" s="44"/>
      <c r="BN26" s="44"/>
      <c r="BO26" s="36"/>
      <c r="BP26" s="36"/>
      <c r="BQ26" s="36"/>
      <c r="BR26" s="36"/>
      <c r="BS26" s="44"/>
      <c r="BT26" s="44"/>
      <c r="BU26" s="44"/>
    </row>
    <row r="27" spans="1:77" x14ac:dyDescent="0.25">
      <c r="A27" s="66" t="s">
        <v>15</v>
      </c>
      <c r="B27" s="44"/>
      <c r="C27" s="44"/>
      <c r="D27" s="44"/>
      <c r="E27" s="44"/>
      <c r="F27" s="44"/>
      <c r="G27" s="44"/>
      <c r="H27" s="44"/>
      <c r="I27" s="44"/>
      <c r="J27" s="44"/>
      <c r="K27" s="44"/>
      <c r="L27" s="44"/>
      <c r="M27" s="44"/>
      <c r="N27" s="44"/>
      <c r="O27" s="44"/>
      <c r="P27" s="44"/>
      <c r="Q27" s="44"/>
      <c r="R27" s="44"/>
      <c r="S27" s="44"/>
      <c r="T27" s="44"/>
      <c r="U27" s="44"/>
      <c r="V27" s="44"/>
      <c r="W27" s="44"/>
      <c r="X27" s="46"/>
      <c r="Y27" s="46"/>
      <c r="Z27" s="46"/>
      <c r="AA27" s="46"/>
      <c r="AB27" s="44"/>
      <c r="AC27" s="44"/>
      <c r="AD27" s="44"/>
      <c r="AE27" s="44"/>
      <c r="AF27" s="44"/>
      <c r="AG27" s="44"/>
      <c r="AH27" s="44"/>
      <c r="AI27" s="44"/>
      <c r="AJ27" s="46"/>
      <c r="AK27" s="46"/>
      <c r="AL27" s="46"/>
      <c r="AM27" s="46"/>
      <c r="AN27" s="46"/>
      <c r="AO27" s="46"/>
      <c r="AP27" s="46"/>
      <c r="AQ27" s="44"/>
      <c r="AR27" s="44"/>
      <c r="AS27" s="44"/>
      <c r="AT27" s="44"/>
      <c r="AU27" s="44"/>
      <c r="AV27" s="44"/>
      <c r="AW27" s="44"/>
      <c r="AX27" s="44"/>
      <c r="AY27" s="46"/>
      <c r="AZ27" s="46"/>
      <c r="BA27" s="46"/>
      <c r="BB27" s="46"/>
      <c r="BC27" s="46"/>
      <c r="BD27" s="46"/>
      <c r="BE27" s="44"/>
      <c r="BF27" s="44"/>
      <c r="BG27" s="44"/>
      <c r="BH27" s="44"/>
      <c r="BI27" s="44"/>
      <c r="BJ27" s="44"/>
      <c r="BK27" s="44"/>
      <c r="BL27" s="44"/>
      <c r="BM27" s="44"/>
      <c r="BN27" s="44"/>
      <c r="BO27" s="46"/>
      <c r="BP27" s="46"/>
      <c r="BQ27" s="46"/>
      <c r="BR27" s="46"/>
      <c r="BS27" s="44"/>
      <c r="BT27" s="46"/>
      <c r="BU27" s="46"/>
      <c r="BV27" s="46"/>
      <c r="BW27" s="46"/>
      <c r="BX27" s="46"/>
      <c r="BY27" s="46"/>
    </row>
    <row r="28" spans="1:77" x14ac:dyDescent="0.25">
      <c r="A28" s="2" t="s">
        <v>48</v>
      </c>
      <c r="B28" s="44"/>
      <c r="C28" s="8">
        <f>'3.M-PROGRESS DASHBOARD'!C28</f>
        <v>350</v>
      </c>
      <c r="D28" s="48">
        <f t="shared" si="0"/>
        <v>21</v>
      </c>
      <c r="E28" s="48">
        <f>'3.M-PROGRESS DASHBOARD'!E28</f>
        <v>329</v>
      </c>
      <c r="F28" s="46"/>
      <c r="G28" s="48">
        <f>'3.M-PROGRESS DASHBOARD'!G28</f>
        <v>-84</v>
      </c>
      <c r="H28" s="48">
        <f t="shared" si="1"/>
        <v>245</v>
      </c>
      <c r="I28" s="46"/>
      <c r="J28" s="48">
        <f>'3.M-PROGRESS DASHBOARD'!K28</f>
        <v>329</v>
      </c>
      <c r="K28" s="48">
        <f>'3.M-PROGRESS DASHBOARD'!L28</f>
        <v>0</v>
      </c>
      <c r="L28" s="35"/>
      <c r="M28" s="9">
        <f t="shared" si="2"/>
        <v>1.3428571428571427</v>
      </c>
      <c r="N28" s="35"/>
      <c r="O28" s="8">
        <f>'3.M-PROGRESS DASHBOARD'!N28</f>
        <v>70</v>
      </c>
      <c r="P28" s="29"/>
      <c r="Q28" s="11">
        <f>'3.M-PROGRESS DASHBOARD'!AH28</f>
        <v>101</v>
      </c>
      <c r="R28" s="13">
        <f>'3.M-PROGRESS DASHBOARD'!AI28</f>
        <v>-31</v>
      </c>
      <c r="S28" s="9">
        <f>'3.M-PROGRESS DASHBOARD'!AJ28</f>
        <v>1.4428571428571428</v>
      </c>
      <c r="T28" s="37"/>
      <c r="U28" s="13">
        <f>'3.M-PROGRESS DASHBOARD'!AL28</f>
        <v>0</v>
      </c>
      <c r="V28" s="37"/>
      <c r="W28" s="13">
        <f>IF(U28=0,Q28,U28+Q28)</f>
        <v>101</v>
      </c>
      <c r="X28" s="37"/>
      <c r="Y28" s="81">
        <f>IF(U28=0,S28,W28/O28)</f>
        <v>1.4428571428571428</v>
      </c>
      <c r="AA28" s="11">
        <f>'3.M-PROGRESS DASHBOARD'!AP28-U28</f>
        <v>59.666666666666664</v>
      </c>
      <c r="AB28" s="10">
        <f>'3.M-PROGRESS DASHBOARD'!AQ28</f>
        <v>70</v>
      </c>
      <c r="AC28" s="10"/>
      <c r="AD28" s="24"/>
      <c r="AE28" s="11">
        <f>'3.M-PROGRESS DASHBOARD'!BL28</f>
        <v>115</v>
      </c>
      <c r="AF28" s="13">
        <f>'3.M-PROGRESS DASHBOARD'!BM28</f>
        <v>-55.333333333333336</v>
      </c>
      <c r="AG28" s="9">
        <f>'3.M-PROGRESS DASHBOARD'!BN28</f>
        <v>1.9273743016759777</v>
      </c>
      <c r="AH28" s="37"/>
      <c r="AI28" s="13">
        <f>'3.M-PROGRESS DASHBOARD'!BP28</f>
        <v>0</v>
      </c>
      <c r="AJ28" s="37"/>
      <c r="AK28" s="13">
        <f>IF(AI28=0,AE28,AI28+AE28)</f>
        <v>115</v>
      </c>
      <c r="AL28" s="37"/>
      <c r="AM28" s="81">
        <f t="shared" si="5"/>
        <v>1.9273743016759777</v>
      </c>
      <c r="AO28" s="11">
        <f>'3.M-PROGRESS DASHBOARD'!BS28</f>
        <v>67</v>
      </c>
      <c r="AP28" s="11">
        <f>'3.M-PROGRESS DASHBOARD'!BT28</f>
        <v>105</v>
      </c>
      <c r="AQ28" s="11"/>
      <c r="AR28" s="11"/>
      <c r="AS28" s="29"/>
      <c r="AT28" s="11">
        <f>'3.M-PROGRESS DASHBOARD'!CP28</f>
        <v>113</v>
      </c>
      <c r="AU28" s="13">
        <f>'3.M-PROGRESS DASHBOARD'!CQ28</f>
        <v>-46</v>
      </c>
      <c r="AV28" s="9">
        <f>'3.M-PROGRESS DASHBOARD'!CR28</f>
        <v>1.6865671641791045</v>
      </c>
      <c r="AW28" s="37"/>
      <c r="AX28" s="13">
        <f>'3.M-PROGRESS DASHBOARD'!CT28</f>
        <v>0</v>
      </c>
      <c r="AY28" s="37"/>
      <c r="AZ28" s="13">
        <f>IF(AX28=0,AT28,AX28+AT28)</f>
        <v>113</v>
      </c>
      <c r="BA28" s="37"/>
      <c r="BB28" s="81">
        <f>IF(AX28=0,AV28,AZ28/AR28)</f>
        <v>1.6865671641791045</v>
      </c>
      <c r="BD28" s="11">
        <f>'3.M-PROGRESS DASHBOARD'!CW28-AX28</f>
        <v>21</v>
      </c>
      <c r="BE28" s="10">
        <f>'3.M-PROGRESS DASHBOARD'!CX28</f>
        <v>105</v>
      </c>
      <c r="BF28" s="10"/>
      <c r="BG28" s="10"/>
      <c r="BH28" s="10"/>
      <c r="BI28" s="29"/>
      <c r="BJ28" s="11">
        <f>'3.M-PROGRESS DASHBOARD'!DU28</f>
        <v>0</v>
      </c>
      <c r="BK28" s="13">
        <f>'3.M-PROGRESS DASHBOARD'!DV28</f>
        <v>21</v>
      </c>
      <c r="BL28" s="9">
        <f>'3.M-PROGRESS DASHBOARD'!DW28</f>
        <v>0</v>
      </c>
      <c r="BM28" s="37"/>
      <c r="BN28" s="13">
        <f>'3.M-PROGRESS DASHBOARD'!DY28</f>
        <v>0</v>
      </c>
      <c r="BO28" s="37"/>
      <c r="BP28" s="13">
        <f>IF(BN28=0,BJ28,BN28+BJ28)</f>
        <v>0</v>
      </c>
      <c r="BQ28" s="37"/>
      <c r="BR28" s="81">
        <f>IF(BN28=0,BL28,BP28/BH28)</f>
        <v>0</v>
      </c>
    </row>
    <row r="29" spans="1:77" x14ac:dyDescent="0.25">
      <c r="A29" s="2" t="s">
        <v>12</v>
      </c>
      <c r="B29" s="44"/>
      <c r="C29" s="8">
        <f>'3.M-PROGRESS DASHBOARD'!C29</f>
        <v>44</v>
      </c>
      <c r="D29" s="48">
        <f t="shared" si="0"/>
        <v>44</v>
      </c>
      <c r="E29" s="48">
        <f>'3.M-PROGRESS DASHBOARD'!E29</f>
        <v>0</v>
      </c>
      <c r="F29" s="46"/>
      <c r="G29" s="48">
        <f>'3.M-PROGRESS DASHBOARD'!G29</f>
        <v>44</v>
      </c>
      <c r="H29" s="48">
        <f t="shared" si="1"/>
        <v>44</v>
      </c>
      <c r="I29" s="46"/>
      <c r="J29" s="48">
        <f>'3.M-PROGRESS DASHBOARD'!K29</f>
        <v>0</v>
      </c>
      <c r="K29" s="48">
        <f>'3.M-PROGRESS DASHBOARD'!L29</f>
        <v>0</v>
      </c>
      <c r="L29" s="35"/>
      <c r="M29" s="9">
        <f t="shared" si="2"/>
        <v>0</v>
      </c>
      <c r="N29" s="35"/>
      <c r="O29" s="8">
        <f>'3.M-PROGRESS DASHBOARD'!N29</f>
        <v>0</v>
      </c>
      <c r="P29" s="29"/>
      <c r="Q29" s="11">
        <f>'3.M-PROGRESS DASHBOARD'!AH29</f>
        <v>0</v>
      </c>
      <c r="R29" s="13">
        <f>'3.M-PROGRESS DASHBOARD'!AI29</f>
        <v>0</v>
      </c>
      <c r="S29" s="9" t="str">
        <f>'3.M-PROGRESS DASHBOARD'!AJ29</f>
        <v>NO TARGET</v>
      </c>
      <c r="T29" s="37"/>
      <c r="U29" s="13">
        <f>'3.M-PROGRESS DASHBOARD'!AL29</f>
        <v>0</v>
      </c>
      <c r="V29" s="37"/>
      <c r="W29" s="13">
        <f t="shared" ref="W29:W31" si="28">IF(U29=0,Q29,U29+Q29)</f>
        <v>0</v>
      </c>
      <c r="X29" s="37"/>
      <c r="Y29" s="81" t="str">
        <f t="shared" ref="Y29:Y32" si="29">IF(U29=0,S29,W29/O29)</f>
        <v>NO TARGET</v>
      </c>
      <c r="AA29" s="11">
        <f>'3.M-PROGRESS DASHBOARD'!AP29-U29</f>
        <v>0</v>
      </c>
      <c r="AB29" s="10">
        <f>'3.M-PROGRESS DASHBOARD'!AQ29</f>
        <v>0</v>
      </c>
      <c r="AC29" s="10"/>
      <c r="AD29" s="24"/>
      <c r="AE29" s="11">
        <f>'3.M-PROGRESS DASHBOARD'!BL29</f>
        <v>0</v>
      </c>
      <c r="AF29" s="13">
        <f>'3.M-PROGRESS DASHBOARD'!BM29</f>
        <v>0</v>
      </c>
      <c r="AG29" s="9" t="str">
        <f>'3.M-PROGRESS DASHBOARD'!BN29</f>
        <v>NO TARGET</v>
      </c>
      <c r="AH29" s="37"/>
      <c r="AI29" s="13">
        <f>'3.M-PROGRESS DASHBOARD'!BP29</f>
        <v>0</v>
      </c>
      <c r="AJ29" s="37"/>
      <c r="AK29" s="13">
        <f t="shared" ref="AK29:AK31" si="30">IF(AI29=0,AE29,AI29+AE29)</f>
        <v>0</v>
      </c>
      <c r="AL29" s="37"/>
      <c r="AM29" s="81" t="str">
        <f t="shared" si="5"/>
        <v>NO TARGET</v>
      </c>
      <c r="AO29" s="11">
        <f>'3.M-PROGRESS DASHBOARD'!BS29</f>
        <v>44</v>
      </c>
      <c r="AP29" s="11">
        <f>'3.M-PROGRESS DASHBOARD'!BT29</f>
        <v>44</v>
      </c>
      <c r="AQ29" s="11"/>
      <c r="AR29" s="11"/>
      <c r="AS29" s="29"/>
      <c r="AT29" s="11">
        <f>'3.M-PROGRESS DASHBOARD'!CP29</f>
        <v>0</v>
      </c>
      <c r="AU29" s="13">
        <f>'3.M-PROGRESS DASHBOARD'!CQ29</f>
        <v>44</v>
      </c>
      <c r="AV29" s="9">
        <f>'3.M-PROGRESS DASHBOARD'!CR29</f>
        <v>0</v>
      </c>
      <c r="AW29" s="37"/>
      <c r="AX29" s="13">
        <f>'3.M-PROGRESS DASHBOARD'!CT29</f>
        <v>0</v>
      </c>
      <c r="AY29" s="37"/>
      <c r="AZ29" s="13">
        <f t="shared" ref="AZ29:AZ31" si="31">IF(AX29=0,AT29,AX29+AT29)</f>
        <v>0</v>
      </c>
      <c r="BA29" s="37"/>
      <c r="BB29" s="81">
        <f t="shared" ref="BB29:BB32" si="32">IF(AX29=0,AV29,AZ29/AR29)</f>
        <v>0</v>
      </c>
      <c r="BD29" s="11">
        <f>'3.M-PROGRESS DASHBOARD'!CW29-AX29</f>
        <v>44</v>
      </c>
      <c r="BE29" s="10">
        <f>'3.M-PROGRESS DASHBOARD'!CX29</f>
        <v>0</v>
      </c>
      <c r="BF29" s="10"/>
      <c r="BG29" s="10"/>
      <c r="BH29" s="10"/>
      <c r="BI29" s="29"/>
      <c r="BJ29" s="11">
        <f>'3.M-PROGRESS DASHBOARD'!DU29</f>
        <v>0</v>
      </c>
      <c r="BK29" s="13">
        <f>'3.M-PROGRESS DASHBOARD'!DV29</f>
        <v>44</v>
      </c>
      <c r="BL29" s="9" t="str">
        <f>'3.M-PROGRESS DASHBOARD'!DW29</f>
        <v>NO TARGET</v>
      </c>
      <c r="BM29" s="37"/>
      <c r="BN29" s="13">
        <f>'3.M-PROGRESS DASHBOARD'!DY29</f>
        <v>0</v>
      </c>
      <c r="BO29" s="37"/>
      <c r="BP29" s="13">
        <f t="shared" ref="BP29:BP31" si="33">IF(BN29=0,BJ29,BN29+BJ29)</f>
        <v>0</v>
      </c>
      <c r="BQ29" s="37"/>
      <c r="BR29" s="81" t="str">
        <f t="shared" ref="BR29:BR32" si="34">IF(BN29=0,BL29,BP29/BH29)</f>
        <v>NO TARGET</v>
      </c>
    </row>
    <row r="30" spans="1:77" x14ac:dyDescent="0.25">
      <c r="A30" s="2" t="s">
        <v>13</v>
      </c>
      <c r="B30" s="44"/>
      <c r="C30" s="8">
        <f>'3.M-PROGRESS DASHBOARD'!C30</f>
        <v>18</v>
      </c>
      <c r="D30" s="48">
        <f t="shared" si="0"/>
        <v>5</v>
      </c>
      <c r="E30" s="48">
        <f>'3.M-PROGRESS DASHBOARD'!E30</f>
        <v>13</v>
      </c>
      <c r="F30" s="46"/>
      <c r="G30" s="48">
        <f>'3.M-PROGRESS DASHBOARD'!G30</f>
        <v>0</v>
      </c>
      <c r="H30" s="48">
        <f t="shared" si="1"/>
        <v>13</v>
      </c>
      <c r="I30" s="46"/>
      <c r="J30" s="48">
        <f>'3.M-PROGRESS DASHBOARD'!K30</f>
        <v>13</v>
      </c>
      <c r="K30" s="48">
        <f>'3.M-PROGRESS DASHBOARD'!L30</f>
        <v>0</v>
      </c>
      <c r="L30" s="35"/>
      <c r="M30" s="9">
        <f t="shared" si="2"/>
        <v>1</v>
      </c>
      <c r="N30" s="35"/>
      <c r="O30" s="8">
        <f>'3.M-PROGRESS DASHBOARD'!N30</f>
        <v>4</v>
      </c>
      <c r="P30" s="29"/>
      <c r="Q30" s="11">
        <f>'3.M-PROGRESS DASHBOARD'!AH30</f>
        <v>0</v>
      </c>
      <c r="R30" s="13">
        <f>'3.M-PROGRESS DASHBOARD'!AI30</f>
        <v>4</v>
      </c>
      <c r="S30" s="9">
        <f>'3.M-PROGRESS DASHBOARD'!AJ30</f>
        <v>0</v>
      </c>
      <c r="T30" s="37"/>
      <c r="U30" s="13">
        <f>'3.M-PROGRESS DASHBOARD'!AL30</f>
        <v>0</v>
      </c>
      <c r="V30" s="37"/>
      <c r="W30" s="13">
        <f t="shared" si="28"/>
        <v>0</v>
      </c>
      <c r="X30" s="37"/>
      <c r="Y30" s="81">
        <f t="shared" si="29"/>
        <v>0</v>
      </c>
      <c r="AA30" s="11">
        <f>'3.M-PROGRESS DASHBOARD'!AP30-U30</f>
        <v>5.333333333333333</v>
      </c>
      <c r="AB30" s="10">
        <f>'3.M-PROGRESS DASHBOARD'!AQ30</f>
        <v>4</v>
      </c>
      <c r="AC30" s="10"/>
      <c r="AD30" s="24"/>
      <c r="AE30" s="11">
        <f>'3.M-PROGRESS DASHBOARD'!BL30</f>
        <v>0</v>
      </c>
      <c r="AF30" s="13">
        <f>'3.M-PROGRESS DASHBOARD'!BM30</f>
        <v>5.333333333333333</v>
      </c>
      <c r="AG30" s="9">
        <f>'3.M-PROGRESS DASHBOARD'!BN30</f>
        <v>0</v>
      </c>
      <c r="AH30" s="37"/>
      <c r="AI30" s="13">
        <f>'3.M-PROGRESS DASHBOARD'!BP30</f>
        <v>0</v>
      </c>
      <c r="AJ30" s="37"/>
      <c r="AK30" s="13">
        <f t="shared" si="30"/>
        <v>0</v>
      </c>
      <c r="AL30" s="37"/>
      <c r="AM30" s="81">
        <f t="shared" si="5"/>
        <v>0</v>
      </c>
      <c r="AO30" s="11">
        <f>'3.M-PROGRESS DASHBOARD'!BS30</f>
        <v>9</v>
      </c>
      <c r="AP30" s="11">
        <f>'3.M-PROGRESS DASHBOARD'!BT30</f>
        <v>5</v>
      </c>
      <c r="AQ30" s="11"/>
      <c r="AR30" s="11"/>
      <c r="AS30" s="29"/>
      <c r="AT30" s="11">
        <f>'3.M-PROGRESS DASHBOARD'!CP30</f>
        <v>13</v>
      </c>
      <c r="AU30" s="13">
        <f>'3.M-PROGRESS DASHBOARD'!CQ30</f>
        <v>-4</v>
      </c>
      <c r="AV30" s="9">
        <f>'3.M-PROGRESS DASHBOARD'!CR30</f>
        <v>1.4444444444444444</v>
      </c>
      <c r="AW30" s="37"/>
      <c r="AX30" s="13">
        <f>'3.M-PROGRESS DASHBOARD'!CT30</f>
        <v>0</v>
      </c>
      <c r="AY30" s="37"/>
      <c r="AZ30" s="13">
        <f t="shared" si="31"/>
        <v>13</v>
      </c>
      <c r="BA30" s="37"/>
      <c r="BB30" s="81">
        <f t="shared" si="32"/>
        <v>1.4444444444444444</v>
      </c>
      <c r="BD30" s="11">
        <f>'3.M-PROGRESS DASHBOARD'!CW30-AX30</f>
        <v>5</v>
      </c>
      <c r="BE30" s="10">
        <f>'3.M-PROGRESS DASHBOARD'!CX30</f>
        <v>5</v>
      </c>
      <c r="BF30" s="10"/>
      <c r="BG30" s="10"/>
      <c r="BH30" s="10"/>
      <c r="BI30" s="29"/>
      <c r="BJ30" s="11">
        <f>'3.M-PROGRESS DASHBOARD'!DU30</f>
        <v>0</v>
      </c>
      <c r="BK30" s="13">
        <f>'3.M-PROGRESS DASHBOARD'!DV30</f>
        <v>5</v>
      </c>
      <c r="BL30" s="9">
        <f>'3.M-PROGRESS DASHBOARD'!DW30</f>
        <v>0</v>
      </c>
      <c r="BM30" s="37"/>
      <c r="BN30" s="13">
        <f>'3.M-PROGRESS DASHBOARD'!DY30</f>
        <v>0</v>
      </c>
      <c r="BO30" s="37"/>
      <c r="BP30" s="13">
        <f t="shared" si="33"/>
        <v>0</v>
      </c>
      <c r="BQ30" s="37"/>
      <c r="BR30" s="81">
        <f t="shared" si="34"/>
        <v>0</v>
      </c>
    </row>
    <row r="31" spans="1:77" x14ac:dyDescent="0.25">
      <c r="A31" s="2" t="s">
        <v>14</v>
      </c>
      <c r="B31" s="44"/>
      <c r="C31" s="8">
        <f>'3.M-PROGRESS DASHBOARD'!C31</f>
        <v>175</v>
      </c>
      <c r="D31" s="48">
        <f t="shared" si="0"/>
        <v>47</v>
      </c>
      <c r="E31" s="48">
        <f>'3.M-PROGRESS DASHBOARD'!E31</f>
        <v>128</v>
      </c>
      <c r="F31" s="46"/>
      <c r="G31" s="48">
        <f>'3.M-PROGRESS DASHBOARD'!G31</f>
        <v>-6</v>
      </c>
      <c r="H31" s="48">
        <f t="shared" si="1"/>
        <v>122</v>
      </c>
      <c r="I31" s="46"/>
      <c r="J31" s="48">
        <f>'3.M-PROGRESS DASHBOARD'!K31</f>
        <v>57</v>
      </c>
      <c r="K31" s="48">
        <f>'3.M-PROGRESS DASHBOARD'!L31</f>
        <v>71</v>
      </c>
      <c r="L31" s="35"/>
      <c r="M31" s="9">
        <f t="shared" si="2"/>
        <v>1.0491803278688525</v>
      </c>
      <c r="N31" s="35"/>
      <c r="O31" s="8">
        <f>'3.M-PROGRESS DASHBOARD'!N31</f>
        <v>35</v>
      </c>
      <c r="P31" s="29"/>
      <c r="Q31" s="11">
        <f>'3.M-PROGRESS DASHBOARD'!AH31</f>
        <v>0</v>
      </c>
      <c r="R31" s="13">
        <f>'3.M-PROGRESS DASHBOARD'!AI31</f>
        <v>35</v>
      </c>
      <c r="S31" s="9">
        <f>'3.M-PROGRESS DASHBOARD'!AJ31</f>
        <v>0</v>
      </c>
      <c r="T31" s="37"/>
      <c r="U31" s="13">
        <f>'3.M-PROGRESS DASHBOARD'!AL31</f>
        <v>0</v>
      </c>
      <c r="V31" s="37"/>
      <c r="W31" s="13">
        <f t="shared" si="28"/>
        <v>0</v>
      </c>
      <c r="X31" s="37"/>
      <c r="Y31" s="81">
        <f t="shared" si="29"/>
        <v>0</v>
      </c>
      <c r="AA31" s="11">
        <f>'3.M-PROGRESS DASHBOARD'!AP31-U31</f>
        <v>46.666666666666664</v>
      </c>
      <c r="AB31" s="10">
        <f>'3.M-PROGRESS DASHBOARD'!AQ31</f>
        <v>35</v>
      </c>
      <c r="AC31" s="10"/>
      <c r="AD31" s="24"/>
      <c r="AE31" s="11">
        <f>'3.M-PROGRESS DASHBOARD'!BL31</f>
        <v>0</v>
      </c>
      <c r="AF31" s="13">
        <f>'3.M-PROGRESS DASHBOARD'!BM31</f>
        <v>46.666666666666664</v>
      </c>
      <c r="AG31" s="9">
        <f>'3.M-PROGRESS DASHBOARD'!BN31</f>
        <v>0</v>
      </c>
      <c r="AH31" s="37"/>
      <c r="AI31" s="13">
        <f>'3.M-PROGRESS DASHBOARD'!BP31</f>
        <v>71</v>
      </c>
      <c r="AJ31" s="37"/>
      <c r="AK31" s="13">
        <f t="shared" si="30"/>
        <v>71</v>
      </c>
      <c r="AL31" s="37"/>
      <c r="AM31" s="81">
        <f t="shared" si="5"/>
        <v>1.5214285714285716</v>
      </c>
      <c r="AO31" s="11">
        <f>'3.M-PROGRESS DASHBOARD'!BS31</f>
        <v>16</v>
      </c>
      <c r="AP31" s="11">
        <f>'3.M-PROGRESS DASHBOARD'!BT31</f>
        <v>52</v>
      </c>
      <c r="AQ31" s="11"/>
      <c r="AR31" s="11"/>
      <c r="AS31" s="29"/>
      <c r="AT31" s="11">
        <f>'3.M-PROGRESS DASHBOARD'!CP31</f>
        <v>57</v>
      </c>
      <c r="AU31" s="13">
        <f>'3.M-PROGRESS DASHBOARD'!CQ31</f>
        <v>-41</v>
      </c>
      <c r="AV31" s="9">
        <f>'3.M-PROGRESS DASHBOARD'!CR31</f>
        <v>3.5625</v>
      </c>
      <c r="AW31" s="37"/>
      <c r="AX31" s="13">
        <f>'3.M-PROGRESS DASHBOARD'!CT31</f>
        <v>0</v>
      </c>
      <c r="AY31" s="37"/>
      <c r="AZ31" s="13">
        <f t="shared" si="31"/>
        <v>57</v>
      </c>
      <c r="BA31" s="37"/>
      <c r="BB31" s="81">
        <f t="shared" si="32"/>
        <v>3.5625</v>
      </c>
      <c r="BD31" s="11">
        <f>'3.M-PROGRESS DASHBOARD'!CW31-AX31</f>
        <v>47</v>
      </c>
      <c r="BE31" s="10">
        <f>'3.M-PROGRESS DASHBOARD'!CX31</f>
        <v>53</v>
      </c>
      <c r="BF31" s="10"/>
      <c r="BG31" s="10"/>
      <c r="BH31" s="10"/>
      <c r="BI31" s="29"/>
      <c r="BJ31" s="11">
        <f>'3.M-PROGRESS DASHBOARD'!DU31</f>
        <v>0</v>
      </c>
      <c r="BK31" s="13">
        <f>'3.M-PROGRESS DASHBOARD'!DV31</f>
        <v>47</v>
      </c>
      <c r="BL31" s="9">
        <f>'3.M-PROGRESS DASHBOARD'!DW31</f>
        <v>0</v>
      </c>
      <c r="BM31" s="37"/>
      <c r="BN31" s="13">
        <f>'3.M-PROGRESS DASHBOARD'!DY31</f>
        <v>0</v>
      </c>
      <c r="BO31" s="37"/>
      <c r="BP31" s="13">
        <f t="shared" si="33"/>
        <v>0</v>
      </c>
      <c r="BQ31" s="37"/>
      <c r="BR31" s="81">
        <f t="shared" si="34"/>
        <v>0</v>
      </c>
    </row>
    <row r="32" spans="1:77" x14ac:dyDescent="0.25">
      <c r="A32" s="2" t="s">
        <v>51</v>
      </c>
      <c r="B32" s="44"/>
      <c r="C32" s="8">
        <f>'3.M-PROGRESS DASHBOARD'!C32</f>
        <v>587</v>
      </c>
      <c r="D32" s="48">
        <f t="shared" si="0"/>
        <v>117</v>
      </c>
      <c r="E32" s="48">
        <f>'3.M-PROGRESS DASHBOARD'!E32</f>
        <v>470</v>
      </c>
      <c r="F32" s="31"/>
      <c r="G32" s="48">
        <f>'3.M-PROGRESS DASHBOARD'!G32</f>
        <v>-46</v>
      </c>
      <c r="H32" s="48">
        <f t="shared" si="1"/>
        <v>424</v>
      </c>
      <c r="I32" s="31"/>
      <c r="J32" s="48">
        <f>'3.M-PROGRESS DASHBOARD'!K32</f>
        <v>399</v>
      </c>
      <c r="K32" s="48">
        <f>'3.M-PROGRESS DASHBOARD'!L32</f>
        <v>71</v>
      </c>
      <c r="L32" s="35"/>
      <c r="M32" s="9">
        <f t="shared" si="2"/>
        <v>1.1084905660377358</v>
      </c>
      <c r="N32" s="35"/>
      <c r="O32" s="8">
        <f>'3.M-PROGRESS DASHBOARD'!N32</f>
        <v>109</v>
      </c>
      <c r="P32" s="29"/>
      <c r="Q32" s="11">
        <f>'3.M-PROGRESS DASHBOARD'!AH32</f>
        <v>101</v>
      </c>
      <c r="R32" s="13">
        <f>'3.M-PROGRESS DASHBOARD'!AI32</f>
        <v>8</v>
      </c>
      <c r="S32" s="9">
        <f>'3.M-PROGRESS DASHBOARD'!AJ32</f>
        <v>0.92660550458715596</v>
      </c>
      <c r="T32" s="30"/>
      <c r="U32" s="13">
        <f>'3.M-PROGRESS DASHBOARD'!AL32</f>
        <v>0</v>
      </c>
      <c r="V32" s="30"/>
      <c r="W32" s="11">
        <f t="shared" ref="W32" si="35">SUM(W28:W31)</f>
        <v>101</v>
      </c>
      <c r="X32" s="30"/>
      <c r="Y32" s="81">
        <f t="shared" si="29"/>
        <v>0.92660550458715596</v>
      </c>
      <c r="AA32" s="11">
        <f>'3.M-PROGRESS DASHBOARD'!AP32-U32</f>
        <v>111.66666666666666</v>
      </c>
      <c r="AB32" s="10">
        <f>'3.M-PROGRESS DASHBOARD'!AQ32</f>
        <v>109</v>
      </c>
      <c r="AC32" s="10"/>
      <c r="AD32" s="24"/>
      <c r="AE32" s="11">
        <f>'3.M-PROGRESS DASHBOARD'!BL32</f>
        <v>115</v>
      </c>
      <c r="AF32" s="13">
        <f>'3.M-PROGRESS DASHBOARD'!BM32</f>
        <v>-3.3333333333333357</v>
      </c>
      <c r="AG32" s="9">
        <f>'3.M-PROGRESS DASHBOARD'!BN32</f>
        <v>1.0298507462686568</v>
      </c>
      <c r="AH32" s="30"/>
      <c r="AI32" s="13">
        <f>'3.M-PROGRESS DASHBOARD'!BP32</f>
        <v>71</v>
      </c>
      <c r="AJ32" s="30"/>
      <c r="AK32" s="11">
        <f t="shared" ref="AK32" si="36">SUM(AK28:AK31)</f>
        <v>186</v>
      </c>
      <c r="AL32" s="30"/>
      <c r="AM32" s="81">
        <f t="shared" si="5"/>
        <v>1.6656716417910449</v>
      </c>
      <c r="AO32" s="11">
        <f>'3.M-PROGRESS DASHBOARD'!BS32</f>
        <v>136</v>
      </c>
      <c r="AP32" s="11">
        <f>'3.M-PROGRESS DASHBOARD'!BT32</f>
        <v>206</v>
      </c>
      <c r="AQ32" s="11"/>
      <c r="AR32" s="11"/>
      <c r="AS32" s="29"/>
      <c r="AT32" s="11">
        <f>'3.M-PROGRESS DASHBOARD'!CP32</f>
        <v>183</v>
      </c>
      <c r="AU32" s="13">
        <f>'3.M-PROGRESS DASHBOARD'!CQ32</f>
        <v>-47</v>
      </c>
      <c r="AV32" s="9">
        <f>'3.M-PROGRESS DASHBOARD'!CR32</f>
        <v>1.3455882352941178</v>
      </c>
      <c r="AW32" s="30"/>
      <c r="AX32" s="13">
        <f>'3.M-PROGRESS DASHBOARD'!CT32</f>
        <v>0</v>
      </c>
      <c r="AY32" s="30"/>
      <c r="AZ32" s="11">
        <f t="shared" ref="AZ32" si="37">SUM(AZ28:AZ31)</f>
        <v>183</v>
      </c>
      <c r="BA32" s="30"/>
      <c r="BB32" s="81">
        <f t="shared" si="32"/>
        <v>1.3455882352941178</v>
      </c>
      <c r="BD32" s="11">
        <f>'3.M-PROGRESS DASHBOARD'!CW32-AX32</f>
        <v>117</v>
      </c>
      <c r="BE32" s="10">
        <f>'3.M-PROGRESS DASHBOARD'!CX32</f>
        <v>163</v>
      </c>
      <c r="BF32" s="10"/>
      <c r="BG32" s="10"/>
      <c r="BH32" s="10"/>
      <c r="BI32" s="29"/>
      <c r="BJ32" s="11">
        <f>'3.M-PROGRESS DASHBOARD'!DU32</f>
        <v>0</v>
      </c>
      <c r="BK32" s="13">
        <f>'3.M-PROGRESS DASHBOARD'!DV32</f>
        <v>117</v>
      </c>
      <c r="BL32" s="9">
        <f>'3.M-PROGRESS DASHBOARD'!DW32</f>
        <v>0</v>
      </c>
      <c r="BM32" s="30"/>
      <c r="BN32" s="13">
        <f>'3.M-PROGRESS DASHBOARD'!DY32</f>
        <v>0</v>
      </c>
      <c r="BO32" s="30"/>
      <c r="BP32" s="11">
        <f t="shared" ref="BP32" si="38">SUM(BP28:BP31)</f>
        <v>0</v>
      </c>
      <c r="BQ32" s="30"/>
      <c r="BR32" s="81">
        <f t="shared" si="34"/>
        <v>0</v>
      </c>
    </row>
    <row r="33" spans="1:77" s="14" customFormat="1" ht="6" customHeight="1" x14ac:dyDescent="0.25">
      <c r="A33" s="34"/>
      <c r="B33" s="44"/>
      <c r="C33" s="44"/>
      <c r="D33" s="44"/>
      <c r="E33" s="44"/>
      <c r="F33" s="44"/>
      <c r="G33" s="44"/>
      <c r="H33" s="44"/>
      <c r="I33" s="44"/>
      <c r="J33" s="44"/>
      <c r="K33" s="44"/>
      <c r="L33" s="44"/>
      <c r="M33" s="44"/>
      <c r="N33" s="44"/>
      <c r="O33" s="44"/>
      <c r="P33" s="44"/>
      <c r="Q33" s="44"/>
      <c r="R33" s="44"/>
      <c r="S33" s="44"/>
      <c r="T33" s="44"/>
      <c r="U33" s="44"/>
      <c r="V33" s="44"/>
      <c r="W33" s="36"/>
      <c r="X33" s="36"/>
      <c r="Y33" s="36"/>
      <c r="Z33" s="36"/>
      <c r="AA33" s="36"/>
      <c r="AB33" s="44"/>
      <c r="AC33" s="44"/>
      <c r="AD33" s="44"/>
      <c r="AE33" s="44"/>
      <c r="AF33" s="44"/>
      <c r="AG33" s="44"/>
      <c r="AH33" s="44"/>
      <c r="AI33" s="44"/>
      <c r="AJ33" s="44"/>
      <c r="AK33" s="36"/>
      <c r="AL33" s="36"/>
      <c r="AM33" s="36"/>
      <c r="AN33" s="36"/>
      <c r="AO33" s="36"/>
      <c r="AP33" s="44"/>
      <c r="AQ33" s="44"/>
      <c r="AR33" s="44"/>
      <c r="AS33" s="44"/>
      <c r="AT33" s="44"/>
      <c r="AU33" s="44"/>
      <c r="AV33" s="44"/>
      <c r="AW33" s="44"/>
      <c r="AX33" s="44"/>
      <c r="AY33" s="44"/>
      <c r="AZ33" s="36"/>
      <c r="BA33" s="36"/>
      <c r="BB33" s="36"/>
      <c r="BC33" s="44"/>
      <c r="BD33" s="44"/>
      <c r="BE33" s="44"/>
      <c r="BF33" s="44"/>
      <c r="BG33" s="44"/>
      <c r="BH33" s="44"/>
      <c r="BI33" s="44"/>
      <c r="BJ33" s="44"/>
      <c r="BK33" s="44"/>
      <c r="BL33" s="44"/>
      <c r="BM33" s="44"/>
      <c r="BN33" s="44"/>
      <c r="BO33" s="36"/>
      <c r="BP33" s="36"/>
      <c r="BQ33" s="36"/>
      <c r="BR33" s="36"/>
      <c r="BS33" s="44"/>
      <c r="BT33" s="44"/>
      <c r="BU33" s="44"/>
      <c r="BV33" s="44"/>
    </row>
    <row r="34" spans="1:77" x14ac:dyDescent="0.25">
      <c r="A34" s="66" t="s">
        <v>148</v>
      </c>
      <c r="B34" s="45"/>
      <c r="C34" s="45"/>
      <c r="D34" s="45"/>
      <c r="E34" s="45"/>
      <c r="F34" s="45"/>
      <c r="G34" s="45"/>
      <c r="H34" s="45"/>
      <c r="I34" s="45"/>
      <c r="J34" s="45"/>
      <c r="K34" s="45"/>
      <c r="L34" s="45"/>
      <c r="M34" s="45"/>
      <c r="N34" s="45"/>
      <c r="O34" s="45"/>
      <c r="P34" s="45"/>
      <c r="Q34" s="45"/>
      <c r="R34" s="45"/>
      <c r="S34" s="45"/>
      <c r="T34" s="45"/>
      <c r="U34" s="45"/>
      <c r="V34" s="45"/>
      <c r="W34" s="46"/>
      <c r="X34" s="46"/>
      <c r="Y34" s="46"/>
      <c r="Z34" s="46"/>
      <c r="AA34" s="46"/>
      <c r="AB34" s="45"/>
      <c r="AC34" s="45"/>
      <c r="AD34" s="45"/>
      <c r="AE34" s="45"/>
      <c r="AF34" s="45"/>
      <c r="AG34" s="45"/>
      <c r="AH34" s="45"/>
      <c r="AI34" s="45"/>
      <c r="AJ34" s="45"/>
      <c r="AK34" s="46"/>
      <c r="AL34" s="46"/>
      <c r="AM34" s="46"/>
      <c r="AN34" s="46"/>
      <c r="AO34" s="46"/>
      <c r="AP34" s="45"/>
      <c r="AQ34" s="45"/>
      <c r="AR34" s="45"/>
      <c r="AS34" s="45"/>
      <c r="AT34" s="45"/>
      <c r="AU34" s="45"/>
      <c r="AV34" s="45"/>
      <c r="AW34" s="45"/>
      <c r="AX34" s="45"/>
      <c r="AY34" s="45"/>
      <c r="AZ34" s="46"/>
      <c r="BA34" s="46"/>
      <c r="BB34" s="46"/>
      <c r="BC34" s="45"/>
      <c r="BD34" s="45"/>
      <c r="BE34" s="45"/>
      <c r="BF34" s="45"/>
      <c r="BG34" s="45"/>
      <c r="BH34" s="45"/>
      <c r="BI34" s="45"/>
      <c r="BJ34" s="45"/>
      <c r="BK34" s="45"/>
      <c r="BL34" s="45"/>
      <c r="BM34" s="45"/>
      <c r="BN34" s="45"/>
      <c r="BO34" s="46"/>
      <c r="BP34" s="46"/>
      <c r="BQ34" s="46"/>
      <c r="BR34" s="46"/>
      <c r="BS34" s="45"/>
      <c r="BT34" s="45"/>
      <c r="BU34" s="46"/>
      <c r="BV34" s="46"/>
      <c r="BW34" s="46"/>
      <c r="BX34" s="46"/>
      <c r="BY34" s="46"/>
    </row>
    <row r="35" spans="1:77" x14ac:dyDescent="0.25">
      <c r="A35" s="3" t="s">
        <v>16</v>
      </c>
      <c r="B35" s="44"/>
      <c r="C35" s="8">
        <f>'3.M-PROGRESS DASHBOARD'!C35</f>
        <v>229</v>
      </c>
      <c r="D35" s="48">
        <f t="shared" si="0"/>
        <v>119</v>
      </c>
      <c r="E35" s="48">
        <f>'3.M-PROGRESS DASHBOARD'!E35</f>
        <v>110</v>
      </c>
      <c r="F35" s="46"/>
      <c r="G35" s="48">
        <f>'3.M-PROGRESS DASHBOARD'!G35</f>
        <v>52</v>
      </c>
      <c r="H35" s="48">
        <f t="shared" si="1"/>
        <v>162</v>
      </c>
      <c r="I35" s="46"/>
      <c r="J35" s="48">
        <f>'3.M-PROGRESS DASHBOARD'!K35</f>
        <v>110</v>
      </c>
      <c r="K35" s="48">
        <f>'3.M-PROGRESS DASHBOARD'!L35</f>
        <v>0</v>
      </c>
      <c r="L35" s="35"/>
      <c r="M35" s="9">
        <f t="shared" si="2"/>
        <v>0.67901234567901236</v>
      </c>
      <c r="N35" s="35"/>
      <c r="O35" s="8">
        <f>'3.M-PROGRESS DASHBOARD'!N35</f>
        <v>51</v>
      </c>
      <c r="P35" s="29"/>
      <c r="Q35" s="11">
        <f>'3.M-PROGRESS DASHBOARD'!AH35</f>
        <v>0</v>
      </c>
      <c r="R35" s="13">
        <f>'3.M-PROGRESS DASHBOARD'!AI35</f>
        <v>51</v>
      </c>
      <c r="S35" s="9">
        <f>'3.M-PROGRESS DASHBOARD'!AJ35</f>
        <v>0</v>
      </c>
      <c r="T35" s="37"/>
      <c r="U35" s="13">
        <f>'3.M-PROGRESS DASHBOARD'!AL35</f>
        <v>0</v>
      </c>
      <c r="V35" s="37"/>
      <c r="W35" s="13">
        <f>IF(U35=0,Q35,U35+Q35)</f>
        <v>0</v>
      </c>
      <c r="X35" s="37"/>
      <c r="Y35" s="81">
        <f>IF(U35=0,S35,W35/O35)</f>
        <v>0</v>
      </c>
      <c r="AA35" s="11">
        <f>'3.M-PROGRESS DASHBOARD'!AP35-U35</f>
        <v>68</v>
      </c>
      <c r="AB35" s="10">
        <f>'3.M-PROGRESS DASHBOARD'!AQ35</f>
        <v>51</v>
      </c>
      <c r="AC35" s="10"/>
      <c r="AD35" s="24"/>
      <c r="AE35" s="11">
        <f>'3.M-PROGRESS DASHBOARD'!BL35</f>
        <v>110</v>
      </c>
      <c r="AF35" s="13">
        <f>'3.M-PROGRESS DASHBOARD'!BM35</f>
        <v>-42</v>
      </c>
      <c r="AG35" s="9">
        <f>'3.M-PROGRESS DASHBOARD'!BN35</f>
        <v>1.6176470588235294</v>
      </c>
      <c r="AH35" s="37"/>
      <c r="AI35" s="13">
        <f>'3.M-PROGRESS DASHBOARD'!BP35</f>
        <v>0</v>
      </c>
      <c r="AJ35" s="37"/>
      <c r="AK35" s="13">
        <f>IF(AI35=0,AE35,AI35+AE35)</f>
        <v>110</v>
      </c>
      <c r="AL35" s="37"/>
      <c r="AM35" s="81">
        <f t="shared" si="5"/>
        <v>1.6176470588235294</v>
      </c>
      <c r="AO35" s="11">
        <f>'3.M-PROGRESS DASHBOARD'!BS35</f>
        <v>56</v>
      </c>
      <c r="AP35" s="11">
        <f>'3.M-PROGRESS DASHBOARD'!BT35</f>
        <v>60</v>
      </c>
      <c r="AQ35" s="11"/>
      <c r="AR35" s="11"/>
      <c r="AS35" s="29"/>
      <c r="AT35" s="11">
        <f>'3.M-PROGRESS DASHBOARD'!CP35</f>
        <v>0</v>
      </c>
      <c r="AU35" s="13">
        <f>'3.M-PROGRESS DASHBOARD'!CQ35</f>
        <v>56</v>
      </c>
      <c r="AV35" s="9">
        <f>'3.M-PROGRESS DASHBOARD'!CR35</f>
        <v>0</v>
      </c>
      <c r="AW35" s="37"/>
      <c r="AX35" s="13">
        <f>'3.M-PROGRESS DASHBOARD'!CT35</f>
        <v>0</v>
      </c>
      <c r="AY35" s="37"/>
      <c r="AZ35" s="13">
        <f>IF(AX35=0,AT35,AX35+AT35)</f>
        <v>0</v>
      </c>
      <c r="BA35" s="37"/>
      <c r="BB35" s="81">
        <f>IF(AX35=0,AV35,AZ35/AR35)</f>
        <v>0</v>
      </c>
      <c r="BD35" s="11">
        <f>'3.M-PROGRESS DASHBOARD'!CW35-AX35</f>
        <v>119</v>
      </c>
      <c r="BE35" s="10">
        <f>'3.M-PROGRESS DASHBOARD'!CX35</f>
        <v>67</v>
      </c>
      <c r="BF35" s="10"/>
      <c r="BG35" s="10"/>
      <c r="BH35" s="10"/>
      <c r="BI35" s="29"/>
      <c r="BJ35" s="11">
        <f>'3.M-PROGRESS DASHBOARD'!DU35</f>
        <v>0</v>
      </c>
      <c r="BK35" s="13">
        <f>'3.M-PROGRESS DASHBOARD'!DV35</f>
        <v>119</v>
      </c>
      <c r="BL35" s="9">
        <f>'3.M-PROGRESS DASHBOARD'!DW35</f>
        <v>0</v>
      </c>
      <c r="BM35" s="37"/>
      <c r="BN35" s="13">
        <f>'3.M-PROGRESS DASHBOARD'!DY35</f>
        <v>0</v>
      </c>
      <c r="BO35" s="37"/>
      <c r="BP35" s="13">
        <f>IF(BN35=0,BJ35,BN35+BJ35)</f>
        <v>0</v>
      </c>
      <c r="BQ35" s="37"/>
      <c r="BR35" s="81">
        <f>IF(BN35=0,BL35,BP35/BH35)</f>
        <v>0</v>
      </c>
    </row>
    <row r="36" spans="1:77" x14ac:dyDescent="0.25">
      <c r="A36" s="3" t="s">
        <v>18</v>
      </c>
      <c r="B36" s="44"/>
      <c r="C36" s="8">
        <f>'3.M-PROGRESS DASHBOARD'!C36</f>
        <v>342</v>
      </c>
      <c r="D36" s="48">
        <f>BK36</f>
        <v>252</v>
      </c>
      <c r="E36" s="48">
        <f>'3.M-PROGRESS DASHBOARD'!E36</f>
        <v>90</v>
      </c>
      <c r="F36" s="46"/>
      <c r="G36" s="48">
        <f>'3.M-PROGRESS DASHBOARD'!G36</f>
        <v>144</v>
      </c>
      <c r="H36" s="48">
        <f>SUM(E36,G36)</f>
        <v>234</v>
      </c>
      <c r="I36" s="46"/>
      <c r="J36" s="48">
        <f>'3.M-PROGRESS DASHBOARD'!K36</f>
        <v>90</v>
      </c>
      <c r="K36" s="48">
        <f>'3.M-PROGRESS DASHBOARD'!L36</f>
        <v>0</v>
      </c>
      <c r="L36" s="35"/>
      <c r="M36" s="9">
        <f>E36/H36</f>
        <v>0.38461538461538464</v>
      </c>
      <c r="N36" s="35"/>
      <c r="O36" s="8">
        <f>'3.M-PROGRESS DASHBOARD'!N36</f>
        <v>63</v>
      </c>
      <c r="P36" s="29"/>
      <c r="Q36" s="11">
        <f>'3.M-PROGRESS DASHBOARD'!AH36</f>
        <v>0</v>
      </c>
      <c r="R36" s="13">
        <f>'3.M-PROGRESS DASHBOARD'!AI36</f>
        <v>63</v>
      </c>
      <c r="S36" s="9">
        <f>'3.M-PROGRESS DASHBOARD'!AJ36</f>
        <v>0</v>
      </c>
      <c r="T36" s="37"/>
      <c r="U36" s="13">
        <f>'3.M-PROGRESS DASHBOARD'!AL36</f>
        <v>0</v>
      </c>
      <c r="V36" s="37"/>
      <c r="W36" s="13">
        <f>IF(U36=0,Q36,U36+Q36)</f>
        <v>0</v>
      </c>
      <c r="X36" s="37"/>
      <c r="Y36" s="81">
        <f>IF(U36=0,S36,W36/O36)</f>
        <v>0</v>
      </c>
      <c r="AA36" s="11">
        <f>'3.M-PROGRESS DASHBOARD'!AP36-U36</f>
        <v>84</v>
      </c>
      <c r="AB36" s="10">
        <f>'3.M-PROGRESS DASHBOARD'!AQ36</f>
        <v>63</v>
      </c>
      <c r="AC36" s="10"/>
      <c r="AD36" s="24"/>
      <c r="AE36" s="11">
        <f>'3.M-PROGRESS DASHBOARD'!BL36</f>
        <v>90</v>
      </c>
      <c r="AF36" s="13">
        <f>'3.M-PROGRESS DASHBOARD'!BM36</f>
        <v>-6</v>
      </c>
      <c r="AG36" s="9">
        <f>'3.M-PROGRESS DASHBOARD'!BN36</f>
        <v>1.0714285714285714</v>
      </c>
      <c r="AH36" s="37"/>
      <c r="AI36" s="13">
        <f>'3.M-PROGRESS DASHBOARD'!BP36</f>
        <v>0</v>
      </c>
      <c r="AJ36" s="37"/>
      <c r="AK36" s="13">
        <f>IF(AI36=0,AE36,AI36+AE36)</f>
        <v>90</v>
      </c>
      <c r="AL36" s="37"/>
      <c r="AM36" s="81">
        <f>IF(AI36=0,AG36,AK36/AA36)</f>
        <v>1.0714285714285714</v>
      </c>
      <c r="AO36" s="11">
        <f>'3.M-PROGRESS DASHBOARD'!BS36</f>
        <v>126</v>
      </c>
      <c r="AP36" s="11">
        <f>'3.M-PROGRESS DASHBOARD'!BT36</f>
        <v>108</v>
      </c>
      <c r="AQ36" s="11"/>
      <c r="AR36" s="11"/>
      <c r="AS36" s="29"/>
      <c r="AT36" s="11">
        <f>'3.M-PROGRESS DASHBOARD'!CP36</f>
        <v>0</v>
      </c>
      <c r="AU36" s="13">
        <f>'3.M-PROGRESS DASHBOARD'!CQ36</f>
        <v>126</v>
      </c>
      <c r="AV36" s="9">
        <f>'3.M-PROGRESS DASHBOARD'!CR36</f>
        <v>0</v>
      </c>
      <c r="AW36" s="37"/>
      <c r="AX36" s="13">
        <f>'3.M-PROGRESS DASHBOARD'!CT36</f>
        <v>0</v>
      </c>
      <c r="AY36" s="37"/>
      <c r="AZ36" s="13">
        <f>IF(AX36=0,AT36,AX36+AT36)</f>
        <v>0</v>
      </c>
      <c r="BA36" s="37"/>
      <c r="BB36" s="81">
        <f>IF(AX36=0,AV36,AZ36/AR36)</f>
        <v>0</v>
      </c>
      <c r="BD36" s="11">
        <f>'3.M-PROGRESS DASHBOARD'!CW36-AX36</f>
        <v>252</v>
      </c>
      <c r="BE36" s="10">
        <f>'3.M-PROGRESS DASHBOARD'!CX36</f>
        <v>108</v>
      </c>
      <c r="BF36" s="10"/>
      <c r="BG36" s="10"/>
      <c r="BH36" s="10"/>
      <c r="BI36" s="29"/>
      <c r="BJ36" s="11">
        <f>'3.M-PROGRESS DASHBOARD'!DU36</f>
        <v>0</v>
      </c>
      <c r="BK36" s="13">
        <f>'3.M-PROGRESS DASHBOARD'!DV36</f>
        <v>252</v>
      </c>
      <c r="BL36" s="9">
        <f>'3.M-PROGRESS DASHBOARD'!DW36</f>
        <v>0</v>
      </c>
      <c r="BM36" s="37"/>
      <c r="BN36" s="13">
        <f>'3.M-PROGRESS DASHBOARD'!DY36</f>
        <v>0</v>
      </c>
      <c r="BO36" s="37"/>
      <c r="BP36" s="13">
        <f>IF(BN36=0,BJ36,BN36+BJ36)</f>
        <v>0</v>
      </c>
      <c r="BQ36" s="37"/>
      <c r="BR36" s="81">
        <f>IF(BN36=0,BL36,BP36/BH36)</f>
        <v>0</v>
      </c>
    </row>
    <row r="37" spans="1:77" x14ac:dyDescent="0.25">
      <c r="A37" s="2" t="s">
        <v>51</v>
      </c>
      <c r="B37" s="44"/>
      <c r="C37" s="8">
        <f>'3.M-PROGRESS DASHBOARD'!C37</f>
        <v>719</v>
      </c>
      <c r="D37" s="48">
        <f t="shared" ref="D37" si="39">BK37</f>
        <v>371</v>
      </c>
      <c r="E37" s="48">
        <f>'3.M-PROGRESS DASHBOARD'!E37</f>
        <v>200</v>
      </c>
      <c r="F37" s="31"/>
      <c r="G37" s="48">
        <f>'3.M-PROGRESS DASHBOARD'!G37</f>
        <v>196</v>
      </c>
      <c r="H37" s="48">
        <f t="shared" ref="H37" si="40">SUM(E37,G37)</f>
        <v>396</v>
      </c>
      <c r="I37" s="31"/>
      <c r="J37" s="48">
        <f>'3.M-PROGRESS DASHBOARD'!K37</f>
        <v>200</v>
      </c>
      <c r="K37" s="48">
        <f>'3.M-PROGRESS DASHBOARD'!L37</f>
        <v>0</v>
      </c>
      <c r="L37" s="35"/>
      <c r="M37" s="9">
        <f t="shared" ref="M37" si="41">E37/H37</f>
        <v>0.50505050505050508</v>
      </c>
      <c r="N37" s="35"/>
      <c r="O37" s="8">
        <f>'3.M-PROGRESS DASHBOARD'!N37</f>
        <v>262</v>
      </c>
      <c r="P37" s="29"/>
      <c r="Q37" s="11">
        <f>'3.M-PROGRESS DASHBOARD'!AH37</f>
        <v>0</v>
      </c>
      <c r="R37" s="13">
        <f>'3.M-PROGRESS DASHBOARD'!AI37</f>
        <v>114</v>
      </c>
      <c r="S37" s="9">
        <f>'3.M-PROGRESS DASHBOARD'!AJ37</f>
        <v>0</v>
      </c>
      <c r="T37" s="37"/>
      <c r="U37" s="13">
        <f>'3.M-PROGRESS DASHBOARD'!AL37</f>
        <v>0</v>
      </c>
      <c r="V37" s="37"/>
      <c r="W37" s="11">
        <f>SUM(W30:W36)</f>
        <v>101</v>
      </c>
      <c r="X37" s="37"/>
      <c r="Y37" s="81">
        <f t="shared" ref="Y37" si="42">IF(U37=0,S37,W37/O37)</f>
        <v>0</v>
      </c>
      <c r="AA37" s="11">
        <f>'3.M-PROGRESS DASHBOARD'!AP37-U37</f>
        <v>152</v>
      </c>
      <c r="AB37" s="10">
        <f>'3.M-PROGRESS DASHBOARD'!AQ37</f>
        <v>114</v>
      </c>
      <c r="AC37" s="10"/>
      <c r="AD37" s="24"/>
      <c r="AE37" s="11">
        <f>'3.M-PROGRESS DASHBOARD'!BL37</f>
        <v>200</v>
      </c>
      <c r="AF37" s="13">
        <f>'3.M-PROGRESS DASHBOARD'!BM37</f>
        <v>-48</v>
      </c>
      <c r="AG37" s="9">
        <f>'3.M-PROGRESS DASHBOARD'!BN37</f>
        <v>1.3157894736842106</v>
      </c>
      <c r="AH37" s="37"/>
      <c r="AI37" s="13">
        <f>'3.M-PROGRESS DASHBOARD'!BP37</f>
        <v>0</v>
      </c>
      <c r="AJ37" s="37"/>
      <c r="AK37" s="11">
        <f>SUM(AK30:AK36)</f>
        <v>457</v>
      </c>
      <c r="AL37" s="37"/>
      <c r="AM37" s="81">
        <f t="shared" ref="AM37" si="43">IF(AI37=0,AG37,AK37/AA37)</f>
        <v>1.3157894736842106</v>
      </c>
      <c r="AO37" s="11">
        <f>'3.M-PROGRESS DASHBOARD'!BS37</f>
        <v>182</v>
      </c>
      <c r="AP37" s="11">
        <f>'3.M-PROGRESS DASHBOARD'!BT37</f>
        <v>168</v>
      </c>
      <c r="AQ37" s="11"/>
      <c r="AR37" s="11"/>
      <c r="AS37" s="29"/>
      <c r="AT37" s="11">
        <f>'3.M-PROGRESS DASHBOARD'!CP37</f>
        <v>0</v>
      </c>
      <c r="AU37" s="13">
        <f>'3.M-PROGRESS DASHBOARD'!CQ37</f>
        <v>182</v>
      </c>
      <c r="AV37" s="9">
        <f>'3.M-PROGRESS DASHBOARD'!CR37</f>
        <v>0</v>
      </c>
      <c r="AW37" s="37"/>
      <c r="AX37" s="13">
        <f>'3.M-PROGRESS DASHBOARD'!CT37</f>
        <v>0</v>
      </c>
      <c r="AY37" s="37"/>
      <c r="AZ37" s="11">
        <f>SUM(AZ30:AZ36)</f>
        <v>253</v>
      </c>
      <c r="BA37" s="37"/>
      <c r="BB37" s="81">
        <f t="shared" ref="BB37" si="44">IF(AX37=0,AV37,AZ37/AR37)</f>
        <v>0</v>
      </c>
      <c r="BD37" s="11">
        <f>'3.M-PROGRESS DASHBOARD'!CW37-AX37</f>
        <v>371</v>
      </c>
      <c r="BE37" s="10">
        <f>'3.M-PROGRESS DASHBOARD'!CX37</f>
        <v>175</v>
      </c>
      <c r="BF37" s="10"/>
      <c r="BG37" s="10"/>
      <c r="BH37" s="10"/>
      <c r="BI37" s="29"/>
      <c r="BJ37" s="11">
        <f>'3.M-PROGRESS DASHBOARD'!DU37</f>
        <v>0</v>
      </c>
      <c r="BK37" s="13">
        <f>'3.M-PROGRESS DASHBOARD'!DV37</f>
        <v>371</v>
      </c>
      <c r="BL37" s="9">
        <f>'3.M-PROGRESS DASHBOARD'!DW37</f>
        <v>0</v>
      </c>
      <c r="BM37" s="37"/>
      <c r="BN37" s="13">
        <f>'3.M-PROGRESS DASHBOARD'!DY37</f>
        <v>0</v>
      </c>
      <c r="BO37" s="37"/>
      <c r="BP37" s="11">
        <f>SUM(BP30:BP36)</f>
        <v>0</v>
      </c>
      <c r="BQ37" s="37"/>
      <c r="BR37" s="81">
        <f t="shared" ref="BR37" si="45">IF(BN37=0,BL37,BP37/BH37)</f>
        <v>0</v>
      </c>
    </row>
    <row r="38" spans="1:77" s="14" customFormat="1" ht="6" customHeight="1" x14ac:dyDescent="0.25">
      <c r="A38" s="34"/>
      <c r="B38" s="44"/>
      <c r="C38" s="44"/>
      <c r="D38" s="44"/>
      <c r="E38" s="44"/>
      <c r="F38" s="44"/>
      <c r="G38" s="44"/>
      <c r="H38" s="44"/>
      <c r="I38" s="44"/>
      <c r="J38" s="44"/>
      <c r="K38" s="44"/>
      <c r="L38" s="44"/>
      <c r="M38" s="44"/>
      <c r="N38" s="44"/>
      <c r="O38" s="44"/>
      <c r="P38" s="44"/>
      <c r="Q38" s="44"/>
      <c r="R38" s="44"/>
      <c r="S38" s="44"/>
      <c r="T38" s="44"/>
      <c r="U38" s="44"/>
      <c r="V38" s="44"/>
      <c r="W38" s="36"/>
      <c r="X38" s="36"/>
      <c r="Y38" s="36"/>
      <c r="Z38" s="36"/>
      <c r="AA38" s="36"/>
      <c r="AB38" s="44"/>
      <c r="AC38" s="44"/>
      <c r="AD38" s="44"/>
      <c r="AE38" s="44"/>
      <c r="AF38" s="44"/>
      <c r="AG38" s="44"/>
      <c r="AH38" s="44"/>
      <c r="AI38" s="44"/>
      <c r="AJ38" s="44"/>
      <c r="AK38" s="36"/>
      <c r="AL38" s="36"/>
      <c r="AM38" s="36"/>
      <c r="AN38" s="36"/>
      <c r="AO38" s="36"/>
      <c r="AP38" s="44"/>
      <c r="AQ38" s="44"/>
      <c r="AR38" s="44"/>
      <c r="AS38" s="44"/>
      <c r="AT38" s="44"/>
      <c r="AU38" s="44"/>
      <c r="AV38" s="44"/>
      <c r="AW38" s="44"/>
      <c r="AX38" s="44"/>
      <c r="AY38" s="44"/>
      <c r="AZ38" s="36"/>
      <c r="BA38" s="36"/>
      <c r="BB38" s="36"/>
      <c r="BC38" s="44"/>
      <c r="BD38" s="44"/>
      <c r="BE38" s="44"/>
      <c r="BF38" s="44"/>
      <c r="BG38" s="44"/>
      <c r="BH38" s="44"/>
      <c r="BI38" s="44"/>
      <c r="BJ38" s="44"/>
      <c r="BK38" s="44"/>
      <c r="BL38" s="44"/>
      <c r="BM38" s="44"/>
      <c r="BN38" s="44"/>
      <c r="BO38" s="36"/>
      <c r="BP38" s="36"/>
      <c r="BQ38" s="36"/>
      <c r="BR38" s="36"/>
      <c r="BS38" s="44"/>
      <c r="BT38" s="44"/>
      <c r="BU38" s="44"/>
      <c r="BV38" s="44"/>
    </row>
    <row r="39" spans="1:77" x14ac:dyDescent="0.25">
      <c r="A39" s="66" t="s">
        <v>148</v>
      </c>
      <c r="B39" s="45"/>
      <c r="C39" s="45"/>
      <c r="D39" s="45"/>
      <c r="E39" s="45"/>
      <c r="F39" s="45"/>
      <c r="G39" s="45"/>
      <c r="H39" s="45"/>
      <c r="I39" s="45"/>
      <c r="J39" s="45"/>
      <c r="K39" s="45"/>
      <c r="L39" s="45"/>
      <c r="M39" s="45"/>
      <c r="N39" s="45"/>
      <c r="O39" s="45"/>
      <c r="P39" s="45"/>
      <c r="Q39" s="45"/>
      <c r="R39" s="45"/>
      <c r="S39" s="45"/>
      <c r="T39" s="45"/>
      <c r="U39" s="45"/>
      <c r="V39" s="45"/>
      <c r="W39" s="46"/>
      <c r="X39" s="46"/>
      <c r="Y39" s="46"/>
      <c r="Z39" s="46"/>
      <c r="AA39" s="46"/>
      <c r="AB39" s="45"/>
      <c r="AC39" s="45"/>
      <c r="AD39" s="45"/>
      <c r="AE39" s="45"/>
      <c r="AF39" s="45"/>
      <c r="AG39" s="45"/>
      <c r="AH39" s="45"/>
      <c r="AI39" s="45"/>
      <c r="AJ39" s="45"/>
      <c r="AK39" s="46"/>
      <c r="AL39" s="46"/>
      <c r="AM39" s="46"/>
      <c r="AN39" s="46"/>
      <c r="AO39" s="46"/>
      <c r="AP39" s="45"/>
      <c r="AQ39" s="45"/>
      <c r="AR39" s="45"/>
      <c r="AS39" s="45"/>
      <c r="AT39" s="45"/>
      <c r="AU39" s="45"/>
      <c r="AV39" s="45"/>
      <c r="AW39" s="45"/>
      <c r="AX39" s="45"/>
      <c r="AY39" s="45"/>
      <c r="AZ39" s="46"/>
      <c r="BA39" s="46"/>
      <c r="BB39" s="46"/>
      <c r="BC39" s="45"/>
      <c r="BD39" s="45"/>
      <c r="BE39" s="45"/>
      <c r="BF39" s="45"/>
      <c r="BG39" s="45"/>
      <c r="BH39" s="45"/>
      <c r="BI39" s="45"/>
      <c r="BJ39" s="45"/>
      <c r="BK39" s="45"/>
      <c r="BL39" s="45"/>
      <c r="BM39" s="45"/>
      <c r="BN39" s="45"/>
      <c r="BO39" s="46"/>
      <c r="BP39" s="46"/>
      <c r="BQ39" s="46"/>
      <c r="BR39" s="46"/>
      <c r="BS39" s="45"/>
      <c r="BT39" s="45"/>
      <c r="BU39" s="46"/>
      <c r="BV39" s="46"/>
      <c r="BW39" s="46"/>
      <c r="BX39" s="46"/>
      <c r="BY39" s="46"/>
    </row>
    <row r="40" spans="1:77" x14ac:dyDescent="0.25">
      <c r="A40" s="3" t="s">
        <v>17</v>
      </c>
      <c r="B40" s="44"/>
      <c r="C40" s="8">
        <f>'3.M-PROGRESS DASHBOARD'!C40</f>
        <v>57</v>
      </c>
      <c r="D40" s="48">
        <f t="shared" si="0"/>
        <v>13</v>
      </c>
      <c r="E40" s="48">
        <f>'3.M-PROGRESS DASHBOARD'!E40</f>
        <v>44</v>
      </c>
      <c r="F40" s="46"/>
      <c r="G40" s="48">
        <f>'3.M-PROGRESS DASHBOARD'!G40</f>
        <v>-6</v>
      </c>
      <c r="H40" s="48">
        <f t="shared" si="1"/>
        <v>38</v>
      </c>
      <c r="I40" s="46"/>
      <c r="J40" s="48">
        <f>'3.M-PROGRESS DASHBOARD'!K40</f>
        <v>44</v>
      </c>
      <c r="K40" s="48">
        <f>'3.M-PROGRESS DASHBOARD'!L40</f>
        <v>0</v>
      </c>
      <c r="L40" s="35"/>
      <c r="M40" s="9">
        <f t="shared" si="2"/>
        <v>1.1578947368421053</v>
      </c>
      <c r="N40" s="35"/>
      <c r="O40" s="8">
        <f>'3.M-PROGRESS DASHBOARD'!N40</f>
        <v>10</v>
      </c>
      <c r="P40" s="29"/>
      <c r="Q40" s="11">
        <f>'3.M-PROGRESS DASHBOARD'!AH40</f>
        <v>0</v>
      </c>
      <c r="R40" s="13">
        <f>'3.M-PROGRESS DASHBOARD'!AI40</f>
        <v>10</v>
      </c>
      <c r="S40" s="9">
        <f>'3.M-PROGRESS DASHBOARD'!AJ40</f>
        <v>0</v>
      </c>
      <c r="T40" s="37"/>
      <c r="U40" s="13">
        <f>'3.M-PROGRESS DASHBOARD'!AL40</f>
        <v>0</v>
      </c>
      <c r="V40" s="37"/>
      <c r="W40" s="13">
        <f t="shared" ref="W40:W41" si="46">IF(U40=0,Q40,U40+Q40)</f>
        <v>0</v>
      </c>
      <c r="X40" s="37"/>
      <c r="Y40" s="81">
        <f t="shared" ref="Y40:Y42" si="47">IF(U40=0,S40,W40/O40)</f>
        <v>0</v>
      </c>
      <c r="AA40" s="11">
        <f>'3.M-PROGRESS DASHBOARD'!AP40-U40</f>
        <v>13.333333333333334</v>
      </c>
      <c r="AB40" s="10">
        <f>'3.M-PROGRESS DASHBOARD'!AQ40</f>
        <v>10</v>
      </c>
      <c r="AC40" s="10"/>
      <c r="AD40" s="24"/>
      <c r="AE40" s="11">
        <f>'3.M-PROGRESS DASHBOARD'!BL40</f>
        <v>44</v>
      </c>
      <c r="AF40" s="13">
        <f>'3.M-PROGRESS DASHBOARD'!BM40</f>
        <v>-30.666666666666664</v>
      </c>
      <c r="AG40" s="9">
        <f>'3.M-PROGRESS DASHBOARD'!BN40</f>
        <v>3.3</v>
      </c>
      <c r="AH40" s="37"/>
      <c r="AI40" s="13">
        <f>'3.M-PROGRESS DASHBOARD'!BP40</f>
        <v>0</v>
      </c>
      <c r="AJ40" s="37"/>
      <c r="AK40" s="13">
        <f t="shared" ref="AK40:AK41" si="48">IF(AI40=0,AE40,AI40+AE40)</f>
        <v>44</v>
      </c>
      <c r="AL40" s="37"/>
      <c r="AM40" s="81">
        <f t="shared" si="5"/>
        <v>3.3</v>
      </c>
      <c r="AO40" s="11">
        <f>'3.M-PROGRESS DASHBOARD'!BS40</f>
        <v>6</v>
      </c>
      <c r="AP40" s="11">
        <f>'3.M-PROGRESS DASHBOARD'!BT40</f>
        <v>18</v>
      </c>
      <c r="AQ40" s="11"/>
      <c r="AR40" s="11"/>
      <c r="AS40" s="29"/>
      <c r="AT40" s="11">
        <f>'3.M-PROGRESS DASHBOARD'!CP40</f>
        <v>0</v>
      </c>
      <c r="AU40" s="13">
        <f>'3.M-PROGRESS DASHBOARD'!CQ40</f>
        <v>6</v>
      </c>
      <c r="AV40" s="9">
        <f>'3.M-PROGRESS DASHBOARD'!CR40</f>
        <v>0</v>
      </c>
      <c r="AW40" s="37"/>
      <c r="AX40" s="13">
        <f>'3.M-PROGRESS DASHBOARD'!CT40</f>
        <v>0</v>
      </c>
      <c r="AY40" s="37"/>
      <c r="AZ40" s="13">
        <f t="shared" ref="AZ40:AZ41" si="49">IF(AX40=0,AT40,AX40+AT40)</f>
        <v>0</v>
      </c>
      <c r="BA40" s="37"/>
      <c r="BB40" s="81">
        <f t="shared" ref="BB40:BB42" si="50">IF(AX40=0,AV40,AZ40/AR40)</f>
        <v>0</v>
      </c>
      <c r="BD40" s="11">
        <f>'3.M-PROGRESS DASHBOARD'!CW40-AX40</f>
        <v>13</v>
      </c>
      <c r="BE40" s="10">
        <f>'3.M-PROGRESS DASHBOARD'!CX40</f>
        <v>19</v>
      </c>
      <c r="BF40" s="10"/>
      <c r="BG40" s="10"/>
      <c r="BH40" s="10"/>
      <c r="BI40" s="29"/>
      <c r="BJ40" s="11">
        <f>'3.M-PROGRESS DASHBOARD'!DU40</f>
        <v>0</v>
      </c>
      <c r="BK40" s="13">
        <f>'3.M-PROGRESS DASHBOARD'!DV40</f>
        <v>13</v>
      </c>
      <c r="BL40" s="9">
        <f>'3.M-PROGRESS DASHBOARD'!DW40</f>
        <v>0</v>
      </c>
      <c r="BM40" s="37"/>
      <c r="BN40" s="13">
        <f>'3.M-PROGRESS DASHBOARD'!DY40</f>
        <v>0</v>
      </c>
      <c r="BO40" s="37"/>
      <c r="BP40" s="13">
        <f t="shared" ref="BP40:BP41" si="51">IF(BN40=0,BJ40,BN40+BJ40)</f>
        <v>0</v>
      </c>
      <c r="BQ40" s="37"/>
      <c r="BR40" s="81">
        <f t="shared" ref="BR40:BR42" si="52">IF(BN40=0,BL40,BP40/BH40)</f>
        <v>0</v>
      </c>
    </row>
    <row r="41" spans="1:77" x14ac:dyDescent="0.25">
      <c r="A41" s="3" t="s">
        <v>19</v>
      </c>
      <c r="B41" s="44"/>
      <c r="C41" s="8">
        <f>'3.M-PROGRESS DASHBOARD'!C41</f>
        <v>85</v>
      </c>
      <c r="D41" s="48">
        <f t="shared" si="0"/>
        <v>57</v>
      </c>
      <c r="E41" s="48">
        <f>'3.M-PROGRESS DASHBOARD'!E41</f>
        <v>28</v>
      </c>
      <c r="F41" s="46"/>
      <c r="G41" s="48">
        <f>'3.M-PROGRESS DASHBOARD'!G41</f>
        <v>-12</v>
      </c>
      <c r="H41" s="48">
        <f t="shared" si="1"/>
        <v>16</v>
      </c>
      <c r="I41" s="46"/>
      <c r="J41" s="48">
        <f>'3.M-PROGRESS DASHBOARD'!K41</f>
        <v>28</v>
      </c>
      <c r="K41" s="48">
        <f>'3.M-PROGRESS DASHBOARD'!L41</f>
        <v>0</v>
      </c>
      <c r="L41" s="35"/>
      <c r="M41" s="9">
        <f t="shared" si="2"/>
        <v>1.75</v>
      </c>
      <c r="N41" s="35"/>
      <c r="O41" s="8">
        <f>'3.M-PROGRESS DASHBOARD'!N41</f>
        <v>0</v>
      </c>
      <c r="P41" s="29"/>
      <c r="Q41" s="11">
        <f>'3.M-PROGRESS DASHBOARD'!AH41</f>
        <v>0</v>
      </c>
      <c r="R41" s="13">
        <f>'3.M-PROGRESS DASHBOARD'!AI41</f>
        <v>0</v>
      </c>
      <c r="S41" s="9" t="str">
        <f>'3.M-PROGRESS DASHBOARD'!AJ41</f>
        <v>NO TARGET</v>
      </c>
      <c r="T41" s="37"/>
      <c r="U41" s="13">
        <f>'3.M-PROGRESS DASHBOARD'!AL41</f>
        <v>0</v>
      </c>
      <c r="V41" s="37"/>
      <c r="W41" s="13">
        <f t="shared" si="46"/>
        <v>0</v>
      </c>
      <c r="X41" s="37"/>
      <c r="Y41" s="81" t="str">
        <f t="shared" si="47"/>
        <v>NO TARGET</v>
      </c>
      <c r="AA41" s="11">
        <f>'3.M-PROGRESS DASHBOARD'!AP41-U41</f>
        <v>0</v>
      </c>
      <c r="AB41" s="10">
        <f>'3.M-PROGRESS DASHBOARD'!AQ41</f>
        <v>0</v>
      </c>
      <c r="AC41" s="10"/>
      <c r="AD41" s="24"/>
      <c r="AE41" s="11">
        <f>'3.M-PROGRESS DASHBOARD'!BL41</f>
        <v>28</v>
      </c>
      <c r="AF41" s="13">
        <f>'3.M-PROGRESS DASHBOARD'!BM41</f>
        <v>-28</v>
      </c>
      <c r="AG41" s="9" t="str">
        <f>'3.M-PROGRESS DASHBOARD'!BN41</f>
        <v>NO TARGET</v>
      </c>
      <c r="AH41" s="37"/>
      <c r="AI41" s="13">
        <f>'3.M-PROGRESS DASHBOARD'!BP41</f>
        <v>0</v>
      </c>
      <c r="AJ41" s="37"/>
      <c r="AK41" s="13">
        <f t="shared" si="48"/>
        <v>28</v>
      </c>
      <c r="AL41" s="37"/>
      <c r="AM41" s="81" t="str">
        <f t="shared" si="5"/>
        <v>NO TARGET</v>
      </c>
      <c r="AO41" s="11">
        <f>'3.M-PROGRESS DASHBOARD'!BS41</f>
        <v>2</v>
      </c>
      <c r="AP41" s="11">
        <f>'3.M-PROGRESS DASHBOARD'!BT41</f>
        <v>16</v>
      </c>
      <c r="AQ41" s="11"/>
      <c r="AR41" s="11"/>
      <c r="AS41" s="29"/>
      <c r="AT41" s="11">
        <f>'3.M-PROGRESS DASHBOARD'!CP41</f>
        <v>0</v>
      </c>
      <c r="AU41" s="13">
        <f>'3.M-PROGRESS DASHBOARD'!CQ41</f>
        <v>2</v>
      </c>
      <c r="AV41" s="9">
        <f>'3.M-PROGRESS DASHBOARD'!CR41</f>
        <v>0</v>
      </c>
      <c r="AW41" s="37"/>
      <c r="AX41" s="13">
        <f>'3.M-PROGRESS DASHBOARD'!CT41</f>
        <v>0</v>
      </c>
      <c r="AY41" s="37"/>
      <c r="AZ41" s="13">
        <f t="shared" si="49"/>
        <v>0</v>
      </c>
      <c r="BA41" s="37"/>
      <c r="BB41" s="81">
        <f t="shared" si="50"/>
        <v>0</v>
      </c>
      <c r="BD41" s="11">
        <f>'3.M-PROGRESS DASHBOARD'!CW41-AX41</f>
        <v>57</v>
      </c>
      <c r="BE41" s="10">
        <f>'3.M-PROGRESS DASHBOARD'!CX41</f>
        <v>69</v>
      </c>
      <c r="BF41" s="10"/>
      <c r="BG41" s="10"/>
      <c r="BH41" s="10"/>
      <c r="BI41" s="29"/>
      <c r="BJ41" s="11">
        <f>'3.M-PROGRESS DASHBOARD'!DU41</f>
        <v>0</v>
      </c>
      <c r="BK41" s="13">
        <f>'3.M-PROGRESS DASHBOARD'!DV41</f>
        <v>57</v>
      </c>
      <c r="BL41" s="9">
        <f>'3.M-PROGRESS DASHBOARD'!DW41</f>
        <v>0</v>
      </c>
      <c r="BM41" s="37"/>
      <c r="BN41" s="13">
        <f>'3.M-PROGRESS DASHBOARD'!DY41</f>
        <v>0</v>
      </c>
      <c r="BO41" s="37"/>
      <c r="BP41" s="13">
        <f t="shared" si="51"/>
        <v>0</v>
      </c>
      <c r="BQ41" s="37"/>
      <c r="BR41" s="81">
        <f t="shared" si="52"/>
        <v>0</v>
      </c>
    </row>
    <row r="42" spans="1:77" x14ac:dyDescent="0.25">
      <c r="A42" s="2" t="s">
        <v>51</v>
      </c>
      <c r="B42" s="44"/>
      <c r="C42" s="8">
        <f>'3.M-PROGRESS DASHBOARD'!C42</f>
        <v>518</v>
      </c>
      <c r="D42" s="48">
        <f t="shared" si="0"/>
        <v>70</v>
      </c>
      <c r="E42" s="48">
        <f>'3.M-PROGRESS DASHBOARD'!E42</f>
        <v>72</v>
      </c>
      <c r="F42" s="31"/>
      <c r="G42" s="48">
        <f>'3.M-PROGRESS DASHBOARD'!G42</f>
        <v>-18</v>
      </c>
      <c r="H42" s="48">
        <f t="shared" si="1"/>
        <v>54</v>
      </c>
      <c r="I42" s="31"/>
      <c r="J42" s="48">
        <f>'3.M-PROGRESS DASHBOARD'!K42</f>
        <v>72</v>
      </c>
      <c r="K42" s="48">
        <f>'3.M-PROGRESS DASHBOARD'!L42</f>
        <v>0</v>
      </c>
      <c r="L42" s="35"/>
      <c r="M42" s="9">
        <f>E42/H42</f>
        <v>1.3333333333333333</v>
      </c>
      <c r="N42" s="35"/>
      <c r="O42" s="8">
        <f>'3.M-PROGRESS DASHBOARD'!N42</f>
        <v>386</v>
      </c>
      <c r="P42" s="29"/>
      <c r="Q42" s="11">
        <f>'3.M-PROGRESS DASHBOARD'!AH42</f>
        <v>0</v>
      </c>
      <c r="R42" s="13">
        <f>'3.M-PROGRESS DASHBOARD'!AI42</f>
        <v>10</v>
      </c>
      <c r="S42" s="9">
        <f>'3.M-PROGRESS DASHBOARD'!AJ42</f>
        <v>0</v>
      </c>
      <c r="T42" s="37"/>
      <c r="U42" s="13">
        <f>'3.M-PROGRESS DASHBOARD'!AL42</f>
        <v>0</v>
      </c>
      <c r="V42" s="37"/>
      <c r="W42" s="11">
        <f>SUM(W35:W41)</f>
        <v>101</v>
      </c>
      <c r="X42" s="37"/>
      <c r="Y42" s="81">
        <f t="shared" si="47"/>
        <v>0</v>
      </c>
      <c r="AA42" s="11">
        <f>'3.M-PROGRESS DASHBOARD'!AP42-U42</f>
        <v>13.333333333333334</v>
      </c>
      <c r="AB42" s="10">
        <f>'3.M-PROGRESS DASHBOARD'!AQ42</f>
        <v>10</v>
      </c>
      <c r="AC42" s="10"/>
      <c r="AD42" s="24"/>
      <c r="AE42" s="11">
        <f>'3.M-PROGRESS DASHBOARD'!BL42</f>
        <v>72</v>
      </c>
      <c r="AF42" s="13">
        <f>'3.M-PROGRESS DASHBOARD'!BM42</f>
        <v>-58.666666666666664</v>
      </c>
      <c r="AG42" s="9">
        <f>'3.M-PROGRESS DASHBOARD'!BN42</f>
        <v>5.3999999999999995</v>
      </c>
      <c r="AH42" s="37"/>
      <c r="AI42" s="13">
        <f>'3.M-PROGRESS DASHBOARD'!BP42</f>
        <v>0</v>
      </c>
      <c r="AJ42" s="37"/>
      <c r="AK42" s="11">
        <f>SUM(AK35:AK41)</f>
        <v>729</v>
      </c>
      <c r="AL42" s="37"/>
      <c r="AM42" s="81">
        <f t="shared" si="5"/>
        <v>5.3999999999999995</v>
      </c>
      <c r="AO42" s="11">
        <f>'3.M-PROGRESS DASHBOARD'!BS42</f>
        <v>8</v>
      </c>
      <c r="AP42" s="11">
        <f>'3.M-PROGRESS DASHBOARD'!BT42</f>
        <v>34</v>
      </c>
      <c r="AQ42" s="11"/>
      <c r="AR42" s="11"/>
      <c r="AS42" s="29"/>
      <c r="AT42" s="11">
        <f>'3.M-PROGRESS DASHBOARD'!CP42</f>
        <v>0</v>
      </c>
      <c r="AU42" s="13">
        <f>'3.M-PROGRESS DASHBOARD'!CQ42</f>
        <v>8</v>
      </c>
      <c r="AV42" s="9">
        <f>'3.M-PROGRESS DASHBOARD'!CR42</f>
        <v>0</v>
      </c>
      <c r="AW42" s="37"/>
      <c r="AX42" s="13">
        <f>'3.M-PROGRESS DASHBOARD'!CT42</f>
        <v>0</v>
      </c>
      <c r="AY42" s="37"/>
      <c r="AZ42" s="11">
        <f>SUM(AZ35:AZ41)</f>
        <v>253</v>
      </c>
      <c r="BA42" s="37"/>
      <c r="BB42" s="81">
        <f t="shared" si="50"/>
        <v>0</v>
      </c>
      <c r="BD42" s="11">
        <f>'3.M-PROGRESS DASHBOARD'!CW42-AX42</f>
        <v>70</v>
      </c>
      <c r="BE42" s="10">
        <f>'3.M-PROGRESS DASHBOARD'!CX42</f>
        <v>88</v>
      </c>
      <c r="BF42" s="10"/>
      <c r="BG42" s="10"/>
      <c r="BH42" s="10"/>
      <c r="BI42" s="29"/>
      <c r="BJ42" s="11">
        <f>'3.M-PROGRESS DASHBOARD'!DU42</f>
        <v>0</v>
      </c>
      <c r="BK42" s="13">
        <f>'3.M-PROGRESS DASHBOARD'!DV42</f>
        <v>70</v>
      </c>
      <c r="BL42" s="9">
        <f>'3.M-PROGRESS DASHBOARD'!DW42</f>
        <v>0</v>
      </c>
      <c r="BM42" s="37"/>
      <c r="BN42" s="13">
        <f>'3.M-PROGRESS DASHBOARD'!DY42</f>
        <v>0</v>
      </c>
      <c r="BO42" s="37"/>
      <c r="BP42" s="11">
        <f>SUM(BP35:BP41)</f>
        <v>0</v>
      </c>
      <c r="BQ42" s="37"/>
      <c r="BR42" s="81">
        <f t="shared" si="52"/>
        <v>0</v>
      </c>
    </row>
    <row r="43" spans="1:77" s="14" customFormat="1" ht="6" customHeight="1" x14ac:dyDescent="0.25">
      <c r="A43" s="34"/>
      <c r="B43" s="34"/>
      <c r="C43" s="34"/>
      <c r="D43" s="34"/>
      <c r="E43" s="34"/>
      <c r="F43" s="34"/>
      <c r="G43" s="34"/>
      <c r="H43" s="34"/>
      <c r="I43" s="34"/>
      <c r="J43" s="34"/>
      <c r="K43" s="34"/>
      <c r="L43" s="34"/>
      <c r="M43" s="34"/>
      <c r="N43" s="34"/>
      <c r="O43" s="34"/>
      <c r="P43" s="34"/>
      <c r="Q43" s="34"/>
      <c r="R43" s="34"/>
      <c r="S43" s="34"/>
      <c r="T43" s="34"/>
      <c r="U43" s="34"/>
      <c r="V43" s="34"/>
      <c r="W43" s="36"/>
      <c r="X43" s="37"/>
      <c r="Y43" s="36"/>
      <c r="Z43" s="36"/>
      <c r="AA43" s="36"/>
      <c r="AB43" s="34"/>
      <c r="AC43" s="34"/>
      <c r="AD43" s="34"/>
      <c r="AE43" s="34"/>
      <c r="AF43" s="34"/>
      <c r="AG43" s="34"/>
      <c r="AH43" s="34"/>
      <c r="AI43" s="34"/>
      <c r="AJ43" s="37"/>
      <c r="AK43" s="36"/>
      <c r="AL43" s="36"/>
      <c r="AM43" s="36"/>
      <c r="AN43" s="36"/>
      <c r="AO43" s="36"/>
      <c r="AP43" s="34"/>
      <c r="AQ43" s="34"/>
      <c r="AR43" s="34"/>
      <c r="AS43" s="34"/>
      <c r="AT43" s="34"/>
      <c r="AU43" s="34"/>
      <c r="AV43" s="34"/>
      <c r="AW43" s="34"/>
      <c r="AX43" s="34"/>
      <c r="AY43" s="34"/>
      <c r="AZ43" s="36"/>
      <c r="BA43" s="37"/>
      <c r="BB43" s="36"/>
      <c r="BC43" s="36"/>
      <c r="BD43" s="36"/>
      <c r="BE43" s="34"/>
      <c r="BF43" s="34"/>
      <c r="BG43" s="34"/>
      <c r="BH43" s="34"/>
      <c r="BI43" s="34"/>
      <c r="BJ43" s="34"/>
      <c r="BK43" s="34"/>
      <c r="BL43" s="34"/>
      <c r="BM43" s="34"/>
      <c r="BN43" s="34"/>
      <c r="BO43" s="37"/>
      <c r="BP43" s="36"/>
      <c r="BQ43" s="37"/>
      <c r="BR43" s="36"/>
      <c r="BS43" s="34"/>
    </row>
    <row r="44" spans="1:77" x14ac:dyDescent="0.25">
      <c r="A44" s="66" t="s">
        <v>20</v>
      </c>
      <c r="B44" s="44"/>
      <c r="C44" s="8">
        <f>'3.M-PROGRESS DASHBOARD'!C44</f>
        <v>158</v>
      </c>
      <c r="D44" s="48">
        <f t="shared" si="0"/>
        <v>145</v>
      </c>
      <c r="E44" s="48">
        <f>'3.M-PROGRESS DASHBOARD'!E44</f>
        <v>13</v>
      </c>
      <c r="F44" s="46"/>
      <c r="G44" s="48">
        <f>'3.M-PROGRESS DASHBOARD'!G44</f>
        <v>145</v>
      </c>
      <c r="H44" s="48">
        <f t="shared" si="1"/>
        <v>158</v>
      </c>
      <c r="I44" s="46"/>
      <c r="J44" s="48">
        <f>'3.M-PROGRESS DASHBOARD'!K44</f>
        <v>13</v>
      </c>
      <c r="K44" s="48">
        <f>'3.M-PROGRESS DASHBOARD'!L44</f>
        <v>0</v>
      </c>
      <c r="L44" s="35"/>
      <c r="M44" s="9">
        <f t="shared" si="2"/>
        <v>8.2278481012658222E-2</v>
      </c>
      <c r="N44" s="35"/>
      <c r="O44" s="8">
        <f>'3.M-PROGRESS DASHBOARD'!N44</f>
        <v>0</v>
      </c>
      <c r="P44" s="29"/>
      <c r="Q44" s="11">
        <f>'3.M-PROGRESS DASHBOARD'!AH44</f>
        <v>0</v>
      </c>
      <c r="R44" s="13">
        <f>'3.M-PROGRESS DASHBOARD'!AI44</f>
        <v>0</v>
      </c>
      <c r="S44" s="9" t="str">
        <f>'3.M-PROGRESS DASHBOARD'!AJ44</f>
        <v>NO TARGET</v>
      </c>
      <c r="T44" s="37"/>
      <c r="U44" s="13">
        <f>'3.M-PROGRESS DASHBOARD'!AL44</f>
        <v>0</v>
      </c>
      <c r="V44" s="37"/>
      <c r="W44" s="13">
        <f>IF(U44=0,Q44,U44+Q44)</f>
        <v>0</v>
      </c>
      <c r="X44" s="37"/>
      <c r="Y44" s="81" t="str">
        <f>IF(U44=0,S44,W44/O44)</f>
        <v>NO TARGET</v>
      </c>
      <c r="AA44" s="11">
        <f>'3.M-PROGRESS DASHBOARD'!AP44-U44</f>
        <v>0</v>
      </c>
      <c r="AB44" s="10">
        <f>'3.M-PROGRESS DASHBOARD'!AQ44</f>
        <v>0</v>
      </c>
      <c r="AC44" s="10"/>
      <c r="AD44" s="24"/>
      <c r="AE44" s="11">
        <f>'3.M-PROGRESS DASHBOARD'!BL44</f>
        <v>13</v>
      </c>
      <c r="AF44" s="13">
        <f>'3.M-PROGRESS DASHBOARD'!BM44</f>
        <v>-13</v>
      </c>
      <c r="AG44" s="9" t="str">
        <f>'3.M-PROGRESS DASHBOARD'!BN44</f>
        <v>NO TARGET</v>
      </c>
      <c r="AH44" s="37"/>
      <c r="AI44" s="13">
        <f>'3.M-PROGRESS DASHBOARD'!BP44</f>
        <v>0</v>
      </c>
      <c r="AJ44" s="37"/>
      <c r="AK44" s="13">
        <f>IF(AI44=0,AE44,AI44+AE44)</f>
        <v>13</v>
      </c>
      <c r="AL44" s="37"/>
      <c r="AM44" s="81" t="str">
        <f t="shared" si="5"/>
        <v>NO TARGET</v>
      </c>
      <c r="AO44" s="11">
        <f>'3.M-PROGRESS DASHBOARD'!BS44</f>
        <v>151.5</v>
      </c>
      <c r="AP44" s="11">
        <f>'3.M-PROGRESS DASHBOARD'!BT44</f>
        <v>158</v>
      </c>
      <c r="AQ44" s="11"/>
      <c r="AR44" s="11"/>
      <c r="AS44" s="29"/>
      <c r="AT44" s="11">
        <f>'3.M-PROGRESS DASHBOARD'!CP44</f>
        <v>0</v>
      </c>
      <c r="AU44" s="13">
        <f>'3.M-PROGRESS DASHBOARD'!CQ44</f>
        <v>151.5</v>
      </c>
      <c r="AV44" s="9">
        <f>'3.M-PROGRESS DASHBOARD'!CR44</f>
        <v>0</v>
      </c>
      <c r="AW44" s="37"/>
      <c r="AX44" s="13">
        <f>'3.M-PROGRESS DASHBOARD'!CT44</f>
        <v>0</v>
      </c>
      <c r="AY44" s="37"/>
      <c r="AZ44" s="13">
        <f>IF(AX44=0,AT44,AX44+AT44)</f>
        <v>0</v>
      </c>
      <c r="BA44" s="37"/>
      <c r="BB44" s="81">
        <f>IF(AX44=0,AV44,AZ44/AR44)</f>
        <v>0</v>
      </c>
      <c r="BD44" s="11">
        <f>'3.M-PROGRESS DASHBOARD'!CW44-AX44</f>
        <v>145</v>
      </c>
      <c r="BE44" s="10">
        <f>'3.M-PROGRESS DASHBOARD'!CX44</f>
        <v>0</v>
      </c>
      <c r="BF44" s="10"/>
      <c r="BG44" s="10"/>
      <c r="BH44" s="10"/>
      <c r="BI44" s="29"/>
      <c r="BJ44" s="11">
        <f>'3.M-PROGRESS DASHBOARD'!DU44</f>
        <v>0</v>
      </c>
      <c r="BK44" s="13">
        <f>'3.M-PROGRESS DASHBOARD'!DV44</f>
        <v>145</v>
      </c>
      <c r="BL44" s="9" t="str">
        <f>'3.M-PROGRESS DASHBOARD'!DW44</f>
        <v>NO TARGET</v>
      </c>
      <c r="BM44" s="37"/>
      <c r="BN44" s="13">
        <f>'3.M-PROGRESS DASHBOARD'!DY44</f>
        <v>0</v>
      </c>
      <c r="BO44" s="37"/>
      <c r="BP44" s="13">
        <f>IF(BN44=0,BJ44,BN44+BJ44)</f>
        <v>0</v>
      </c>
      <c r="BQ44" s="37"/>
      <c r="BR44" s="81" t="str">
        <f>IF(BN44=0,BL44,BP44/BH44)</f>
        <v>NO TARGET</v>
      </c>
    </row>
    <row r="45" spans="1:77" x14ac:dyDescent="0.25">
      <c r="A45" s="66" t="s">
        <v>21</v>
      </c>
      <c r="B45" s="44"/>
      <c r="C45" s="8">
        <f>'3.M-PROGRESS DASHBOARD'!C45</f>
        <v>6</v>
      </c>
      <c r="D45" s="48">
        <f t="shared" si="0"/>
        <v>5</v>
      </c>
      <c r="E45" s="48">
        <f>'3.M-PROGRESS DASHBOARD'!E45</f>
        <v>1</v>
      </c>
      <c r="F45" s="46"/>
      <c r="G45" s="48">
        <f>'3.M-PROGRESS DASHBOARD'!G45</f>
        <v>3</v>
      </c>
      <c r="H45" s="48">
        <f t="shared" si="1"/>
        <v>4</v>
      </c>
      <c r="I45" s="46"/>
      <c r="J45" s="48">
        <f>'3.M-PROGRESS DASHBOARD'!K45</f>
        <v>1</v>
      </c>
      <c r="K45" s="48">
        <f>'3.M-PROGRESS DASHBOARD'!L45</f>
        <v>0</v>
      </c>
      <c r="L45" s="35"/>
      <c r="M45" s="9">
        <f t="shared" si="2"/>
        <v>0.25</v>
      </c>
      <c r="N45" s="35"/>
      <c r="O45" s="8">
        <f>'3.M-PROGRESS DASHBOARD'!N45</f>
        <v>1</v>
      </c>
      <c r="P45" s="29"/>
      <c r="Q45" s="11">
        <f>'3.M-PROGRESS DASHBOARD'!AH45</f>
        <v>1</v>
      </c>
      <c r="R45" s="13">
        <f>'3.M-PROGRESS DASHBOARD'!AI45</f>
        <v>0</v>
      </c>
      <c r="S45" s="9">
        <f>'3.M-PROGRESS DASHBOARD'!AJ45</f>
        <v>1</v>
      </c>
      <c r="T45" s="37"/>
      <c r="U45" s="13">
        <f>'3.M-PROGRESS DASHBOARD'!AL45</f>
        <v>0</v>
      </c>
      <c r="V45" s="37"/>
      <c r="W45" s="13">
        <f t="shared" ref="W45:W47" si="53">IF(U45=0,Q45,U45+Q45)</f>
        <v>1</v>
      </c>
      <c r="X45" s="37"/>
      <c r="Y45" s="81">
        <f t="shared" ref="Y45:Y47" si="54">IF(U45=0,S45,W45/O45)</f>
        <v>1</v>
      </c>
      <c r="AA45" s="11">
        <f>'3.M-PROGRESS DASHBOARD'!AP45-U45</f>
        <v>1</v>
      </c>
      <c r="AB45" s="10">
        <f>'3.M-PROGRESS DASHBOARD'!AQ45</f>
        <v>1</v>
      </c>
      <c r="AC45" s="10"/>
      <c r="AD45" s="24"/>
      <c r="AE45" s="11">
        <f>'3.M-PROGRESS DASHBOARD'!BL45</f>
        <v>0</v>
      </c>
      <c r="AF45" s="13">
        <f>'3.M-PROGRESS DASHBOARD'!BM45</f>
        <v>1</v>
      </c>
      <c r="AG45" s="9">
        <f>'3.M-PROGRESS DASHBOARD'!BN45</f>
        <v>0</v>
      </c>
      <c r="AH45" s="37"/>
      <c r="AI45" s="13">
        <f>'3.M-PROGRESS DASHBOARD'!BP45</f>
        <v>0</v>
      </c>
      <c r="AJ45" s="37"/>
      <c r="AK45" s="13">
        <f t="shared" ref="AK45:AK47" si="55">IF(AI45=0,AE45,AI45+AE45)</f>
        <v>0</v>
      </c>
      <c r="AL45" s="37"/>
      <c r="AM45" s="81">
        <f t="shared" si="5"/>
        <v>0</v>
      </c>
      <c r="AO45" s="11">
        <f>'3.M-PROGRESS DASHBOARD'!BS45</f>
        <v>2.5</v>
      </c>
      <c r="AP45" s="11">
        <f>'3.M-PROGRESS DASHBOARD'!BT45</f>
        <v>2</v>
      </c>
      <c r="AQ45" s="11"/>
      <c r="AR45" s="11"/>
      <c r="AS45" s="29"/>
      <c r="AT45" s="11">
        <f>'3.M-PROGRESS DASHBOARD'!CP45</f>
        <v>0</v>
      </c>
      <c r="AU45" s="13">
        <f>'3.M-PROGRESS DASHBOARD'!CQ45</f>
        <v>2.5</v>
      </c>
      <c r="AV45" s="9">
        <f>'3.M-PROGRESS DASHBOARD'!CR45</f>
        <v>0</v>
      </c>
      <c r="AW45" s="37"/>
      <c r="AX45" s="13">
        <f>'3.M-PROGRESS DASHBOARD'!CT45</f>
        <v>0</v>
      </c>
      <c r="AY45" s="37"/>
      <c r="AZ45" s="13">
        <f t="shared" ref="AZ45:AZ47" si="56">IF(AX45=0,AT45,AX45+AT45)</f>
        <v>0</v>
      </c>
      <c r="BA45" s="37"/>
      <c r="BB45" s="81">
        <f t="shared" ref="BB45:BB47" si="57">IF(AX45=0,AV45,AZ45/AR45)</f>
        <v>0</v>
      </c>
      <c r="BD45" s="11">
        <f>'3.M-PROGRESS DASHBOARD'!CW45-AX45</f>
        <v>5</v>
      </c>
      <c r="BE45" s="10">
        <f>'3.M-PROGRESS DASHBOARD'!CX45</f>
        <v>2</v>
      </c>
      <c r="BF45" s="10"/>
      <c r="BG45" s="10"/>
      <c r="BH45" s="10"/>
      <c r="BI45" s="29"/>
      <c r="BJ45" s="11">
        <f>'3.M-PROGRESS DASHBOARD'!DU45</f>
        <v>0</v>
      </c>
      <c r="BK45" s="13">
        <f>'3.M-PROGRESS DASHBOARD'!DV45</f>
        <v>5</v>
      </c>
      <c r="BL45" s="9">
        <f>'3.M-PROGRESS DASHBOARD'!DW45</f>
        <v>0</v>
      </c>
      <c r="BM45" s="37"/>
      <c r="BN45" s="13">
        <f>'3.M-PROGRESS DASHBOARD'!DY45</f>
        <v>0</v>
      </c>
      <c r="BO45" s="37"/>
      <c r="BP45" s="13">
        <f t="shared" ref="BP45:BP47" si="58">IF(BN45=0,BJ45,BN45+BJ45)</f>
        <v>0</v>
      </c>
      <c r="BQ45" s="37"/>
      <c r="BR45" s="81">
        <f t="shared" ref="BR45:BR47" si="59">IF(BN45=0,BL45,BP45/BH45)</f>
        <v>0</v>
      </c>
    </row>
    <row r="46" spans="1:77" x14ac:dyDescent="0.25">
      <c r="A46" s="66" t="s">
        <v>22</v>
      </c>
      <c r="B46" s="44"/>
      <c r="C46" s="8">
        <f>'3.M-PROGRESS DASHBOARD'!C46</f>
        <v>88</v>
      </c>
      <c r="D46" s="48">
        <f t="shared" si="0"/>
        <v>88</v>
      </c>
      <c r="E46" s="48">
        <f>'3.M-PROGRESS DASHBOARD'!E46</f>
        <v>0</v>
      </c>
      <c r="F46" s="46"/>
      <c r="G46" s="48">
        <f>'3.M-PROGRESS DASHBOARD'!G46</f>
        <v>88</v>
      </c>
      <c r="H46" s="48">
        <f t="shared" si="1"/>
        <v>88</v>
      </c>
      <c r="I46" s="46"/>
      <c r="J46" s="48">
        <f>'3.M-PROGRESS DASHBOARD'!K46</f>
        <v>0</v>
      </c>
      <c r="K46" s="48">
        <f>'3.M-PROGRESS DASHBOARD'!L46</f>
        <v>0</v>
      </c>
      <c r="L46" s="35"/>
      <c r="M46" s="9">
        <f t="shared" si="2"/>
        <v>0</v>
      </c>
      <c r="N46" s="35"/>
      <c r="O46" s="8">
        <f>'3.M-PROGRESS DASHBOARD'!N46</f>
        <v>0</v>
      </c>
      <c r="P46" s="29"/>
      <c r="Q46" s="11">
        <f>'3.M-PROGRESS DASHBOARD'!AH46</f>
        <v>0</v>
      </c>
      <c r="R46" s="13">
        <f>'3.M-PROGRESS DASHBOARD'!AI46</f>
        <v>0</v>
      </c>
      <c r="S46" s="9" t="str">
        <f>'3.M-PROGRESS DASHBOARD'!AJ46</f>
        <v>NO TARGET</v>
      </c>
      <c r="T46" s="37"/>
      <c r="U46" s="13">
        <f>'3.M-PROGRESS DASHBOARD'!AL46</f>
        <v>0</v>
      </c>
      <c r="V46" s="37"/>
      <c r="W46" s="13">
        <f t="shared" si="53"/>
        <v>0</v>
      </c>
      <c r="X46" s="37"/>
      <c r="Y46" s="81" t="str">
        <f t="shared" si="54"/>
        <v>NO TARGET</v>
      </c>
      <c r="AA46" s="11">
        <f>'3.M-PROGRESS DASHBOARD'!AP46-U46</f>
        <v>0</v>
      </c>
      <c r="AB46" s="10">
        <f>'3.M-PROGRESS DASHBOARD'!AQ46</f>
        <v>0</v>
      </c>
      <c r="AC46" s="10"/>
      <c r="AD46" s="24"/>
      <c r="AE46" s="11">
        <f>'3.M-PROGRESS DASHBOARD'!BL46</f>
        <v>0</v>
      </c>
      <c r="AF46" s="13">
        <f>'3.M-PROGRESS DASHBOARD'!BM46</f>
        <v>0</v>
      </c>
      <c r="AG46" s="9" t="str">
        <f>'3.M-PROGRESS DASHBOARD'!BN46</f>
        <v>NO TARGET</v>
      </c>
      <c r="AH46" s="37"/>
      <c r="AI46" s="13">
        <f>'3.M-PROGRESS DASHBOARD'!BP46</f>
        <v>0</v>
      </c>
      <c r="AJ46" s="37"/>
      <c r="AK46" s="13">
        <f t="shared" si="55"/>
        <v>0</v>
      </c>
      <c r="AL46" s="37"/>
      <c r="AM46" s="81" t="str">
        <f t="shared" si="5"/>
        <v>NO TARGET</v>
      </c>
      <c r="AO46" s="11">
        <f>'3.M-PROGRESS DASHBOARD'!BS46</f>
        <v>88</v>
      </c>
      <c r="AP46" s="11">
        <f>'3.M-PROGRESS DASHBOARD'!BT46</f>
        <v>88</v>
      </c>
      <c r="AQ46" s="11"/>
      <c r="AR46" s="11"/>
      <c r="AS46" s="29"/>
      <c r="AT46" s="11">
        <f>'3.M-PROGRESS DASHBOARD'!CP46</f>
        <v>0</v>
      </c>
      <c r="AU46" s="13">
        <f>'3.M-PROGRESS DASHBOARD'!CQ46</f>
        <v>88</v>
      </c>
      <c r="AV46" s="9">
        <f>'3.M-PROGRESS DASHBOARD'!CR46</f>
        <v>0</v>
      </c>
      <c r="AW46" s="37"/>
      <c r="AX46" s="13">
        <f>'3.M-PROGRESS DASHBOARD'!CT46</f>
        <v>0</v>
      </c>
      <c r="AY46" s="37"/>
      <c r="AZ46" s="13">
        <f t="shared" si="56"/>
        <v>0</v>
      </c>
      <c r="BA46" s="37"/>
      <c r="BB46" s="81">
        <f t="shared" si="57"/>
        <v>0</v>
      </c>
      <c r="BD46" s="11">
        <f>'3.M-PROGRESS DASHBOARD'!CW46-AX46</f>
        <v>88</v>
      </c>
      <c r="BE46" s="10">
        <f>'3.M-PROGRESS DASHBOARD'!CX46</f>
        <v>0</v>
      </c>
      <c r="BF46" s="10"/>
      <c r="BG46" s="10"/>
      <c r="BH46" s="10"/>
      <c r="BI46" s="29"/>
      <c r="BJ46" s="11">
        <f>'3.M-PROGRESS DASHBOARD'!DU46</f>
        <v>0</v>
      </c>
      <c r="BK46" s="13">
        <f>'3.M-PROGRESS DASHBOARD'!DV46</f>
        <v>88</v>
      </c>
      <c r="BL46" s="9" t="str">
        <f>'3.M-PROGRESS DASHBOARD'!DW46</f>
        <v>NO TARGET</v>
      </c>
      <c r="BM46" s="37"/>
      <c r="BN46" s="13">
        <f>'3.M-PROGRESS DASHBOARD'!DY46</f>
        <v>0</v>
      </c>
      <c r="BO46" s="37"/>
      <c r="BP46" s="13">
        <f t="shared" si="58"/>
        <v>0</v>
      </c>
      <c r="BQ46" s="37"/>
      <c r="BR46" s="81" t="str">
        <f t="shared" si="59"/>
        <v>NO TARGET</v>
      </c>
    </row>
    <row r="47" spans="1:77" x14ac:dyDescent="0.25">
      <c r="A47" s="66" t="s">
        <v>23</v>
      </c>
      <c r="B47" s="44"/>
      <c r="C47" s="8">
        <f>'3.M-PROGRESS DASHBOARD'!C47</f>
        <v>44</v>
      </c>
      <c r="D47" s="48">
        <f t="shared" si="0"/>
        <v>44</v>
      </c>
      <c r="E47" s="48">
        <f>'3.M-PROGRESS DASHBOARD'!E47</f>
        <v>0</v>
      </c>
      <c r="F47" s="46"/>
      <c r="G47" s="48">
        <f>'3.M-PROGRESS DASHBOARD'!G47</f>
        <v>0</v>
      </c>
      <c r="H47" s="48">
        <f t="shared" si="1"/>
        <v>0</v>
      </c>
      <c r="I47" s="46"/>
      <c r="J47" s="48">
        <f>'3.M-PROGRESS DASHBOARD'!K47</f>
        <v>0</v>
      </c>
      <c r="K47" s="48">
        <f>'3.M-PROGRESS DASHBOARD'!L47</f>
        <v>0</v>
      </c>
      <c r="L47" s="35"/>
      <c r="M47" s="9" t="str">
        <f>IF(E47=0,"NO TARGET",E47/H47)</f>
        <v>NO TARGET</v>
      </c>
      <c r="N47" s="35"/>
      <c r="O47" s="8">
        <f>'3.M-PROGRESS DASHBOARD'!N47</f>
        <v>0</v>
      </c>
      <c r="P47" s="29"/>
      <c r="Q47" s="11">
        <f>'3.M-PROGRESS DASHBOARD'!AH47</f>
        <v>0</v>
      </c>
      <c r="R47" s="13">
        <f>'3.M-PROGRESS DASHBOARD'!AI47</f>
        <v>0</v>
      </c>
      <c r="S47" s="9" t="str">
        <f>'3.M-PROGRESS DASHBOARD'!AJ47</f>
        <v>NO TARGET</v>
      </c>
      <c r="T47" s="37"/>
      <c r="U47" s="13">
        <f>'3.M-PROGRESS DASHBOARD'!AL47</f>
        <v>0</v>
      </c>
      <c r="V47" s="37"/>
      <c r="W47" s="13">
        <f t="shared" si="53"/>
        <v>0</v>
      </c>
      <c r="X47" s="37"/>
      <c r="Y47" s="81" t="str">
        <f t="shared" si="54"/>
        <v>NO TARGET</v>
      </c>
      <c r="AA47" s="11">
        <f>'3.M-PROGRESS DASHBOARD'!AP47-U47</f>
        <v>0</v>
      </c>
      <c r="AB47" s="10">
        <f>'3.M-PROGRESS DASHBOARD'!AQ47</f>
        <v>0</v>
      </c>
      <c r="AC47" s="10"/>
      <c r="AD47" s="24"/>
      <c r="AE47" s="11">
        <f>'3.M-PROGRESS DASHBOARD'!BL47</f>
        <v>0</v>
      </c>
      <c r="AF47" s="13">
        <f>'3.M-PROGRESS DASHBOARD'!BM47</f>
        <v>0</v>
      </c>
      <c r="AG47" s="9" t="str">
        <f>'3.M-PROGRESS DASHBOARD'!BN47</f>
        <v>NO TARGET</v>
      </c>
      <c r="AH47" s="37"/>
      <c r="AI47" s="13">
        <f>'3.M-PROGRESS DASHBOARD'!BP47</f>
        <v>0</v>
      </c>
      <c r="AJ47" s="37"/>
      <c r="AK47" s="13">
        <f t="shared" si="55"/>
        <v>0</v>
      </c>
      <c r="AL47" s="37"/>
      <c r="AM47" s="81" t="str">
        <f t="shared" si="5"/>
        <v>NO TARGET</v>
      </c>
      <c r="AO47" s="11">
        <f>'3.M-PROGRESS DASHBOARD'!BS47</f>
        <v>0</v>
      </c>
      <c r="AP47" s="11">
        <f>'3.M-PROGRESS DASHBOARD'!BT47</f>
        <v>0</v>
      </c>
      <c r="AQ47" s="11"/>
      <c r="AR47" s="11"/>
      <c r="AS47" s="29"/>
      <c r="AT47" s="11">
        <f>'3.M-PROGRESS DASHBOARD'!CP47</f>
        <v>0</v>
      </c>
      <c r="AU47" s="13">
        <f>'3.M-PROGRESS DASHBOARD'!CQ47</f>
        <v>0</v>
      </c>
      <c r="AV47" s="9" t="str">
        <f>'3.M-PROGRESS DASHBOARD'!CR47</f>
        <v>NO TARGET</v>
      </c>
      <c r="AW47" s="37"/>
      <c r="AX47" s="13">
        <f>'3.M-PROGRESS DASHBOARD'!CT47</f>
        <v>0</v>
      </c>
      <c r="AY47" s="37"/>
      <c r="AZ47" s="13">
        <f t="shared" si="56"/>
        <v>0</v>
      </c>
      <c r="BA47" s="37"/>
      <c r="BB47" s="81" t="str">
        <f t="shared" si="57"/>
        <v>NO TARGET</v>
      </c>
      <c r="BD47" s="11">
        <f>'3.M-PROGRESS DASHBOARD'!CW47-AX47</f>
        <v>44</v>
      </c>
      <c r="BE47" s="10">
        <f>'3.M-PROGRESS DASHBOARD'!CX47</f>
        <v>44</v>
      </c>
      <c r="BF47" s="10"/>
      <c r="BG47" s="10"/>
      <c r="BH47" s="10"/>
      <c r="BI47" s="29"/>
      <c r="BJ47" s="11">
        <f>'3.M-PROGRESS DASHBOARD'!DU47</f>
        <v>0</v>
      </c>
      <c r="BK47" s="13">
        <f>'3.M-PROGRESS DASHBOARD'!DV47</f>
        <v>44</v>
      </c>
      <c r="BL47" s="9">
        <f>'3.M-PROGRESS DASHBOARD'!DW47</f>
        <v>0</v>
      </c>
      <c r="BM47" s="37"/>
      <c r="BN47" s="13">
        <f>'3.M-PROGRESS DASHBOARD'!DY47</f>
        <v>0</v>
      </c>
      <c r="BO47" s="37"/>
      <c r="BP47" s="13">
        <f t="shared" si="58"/>
        <v>0</v>
      </c>
      <c r="BQ47" s="37"/>
      <c r="BR47" s="81">
        <f t="shared" si="59"/>
        <v>0</v>
      </c>
    </row>
    <row r="48" spans="1:77" x14ac:dyDescent="0.25">
      <c r="A48" s="66" t="s">
        <v>24</v>
      </c>
      <c r="B48" s="44"/>
      <c r="C48" s="8">
        <f>'3.M-PROGRESS DASHBOARD'!C48</f>
        <v>11</v>
      </c>
      <c r="D48" s="48">
        <f t="shared" si="0"/>
        <v>11</v>
      </c>
      <c r="E48" s="48">
        <f>'3.M-PROGRESS DASHBOARD'!E48</f>
        <v>0</v>
      </c>
      <c r="F48" s="46"/>
      <c r="G48" s="48">
        <f>'3.M-PROGRESS DASHBOARD'!G48</f>
        <v>11</v>
      </c>
      <c r="H48" s="48">
        <f t="shared" si="1"/>
        <v>11</v>
      </c>
      <c r="I48" s="46"/>
      <c r="J48" s="48">
        <f>'3.M-PROGRESS DASHBOARD'!K48</f>
        <v>0</v>
      </c>
      <c r="K48" s="48">
        <f>'3.M-PROGRESS DASHBOARD'!L48</f>
        <v>0</v>
      </c>
      <c r="L48" s="35"/>
      <c r="M48" s="9">
        <f t="shared" si="2"/>
        <v>0</v>
      </c>
      <c r="N48" s="35"/>
      <c r="O48" s="8">
        <f>'3.M-PROGRESS DASHBOARD'!N48</f>
        <v>0</v>
      </c>
      <c r="P48" s="29"/>
      <c r="Q48" s="11">
        <f>'3.M-PROGRESS DASHBOARD'!AH48</f>
        <v>0</v>
      </c>
      <c r="R48" s="13">
        <f>'3.M-PROGRESS DASHBOARD'!AI48</f>
        <v>0</v>
      </c>
      <c r="S48" s="9" t="str">
        <f>'3.M-PROGRESS DASHBOARD'!AJ48</f>
        <v>NO TARGET</v>
      </c>
      <c r="T48" s="37"/>
      <c r="U48" s="13">
        <f>'3.M-PROGRESS DASHBOARD'!AL48</f>
        <v>0</v>
      </c>
      <c r="V48" s="37"/>
      <c r="W48" s="13">
        <f>IF(U48=0,Q48,U48+Q48)</f>
        <v>0</v>
      </c>
      <c r="X48" s="37"/>
      <c r="Y48" s="81" t="str">
        <f>IF(U48=0,S48,W48/O48)</f>
        <v>NO TARGET</v>
      </c>
      <c r="AA48" s="11">
        <f>'3.M-PROGRESS DASHBOARD'!AP48-U48</f>
        <v>0</v>
      </c>
      <c r="AB48" s="10">
        <f>'3.M-PROGRESS DASHBOARD'!AQ48</f>
        <v>0</v>
      </c>
      <c r="AC48" s="10"/>
      <c r="AD48" s="24"/>
      <c r="AE48" s="11">
        <f>'3.M-PROGRESS DASHBOARD'!BL48</f>
        <v>0</v>
      </c>
      <c r="AF48" s="13">
        <f>'3.M-PROGRESS DASHBOARD'!BM48</f>
        <v>0</v>
      </c>
      <c r="AG48" s="9" t="str">
        <f>'3.M-PROGRESS DASHBOARD'!BN48</f>
        <v>NO TARGET</v>
      </c>
      <c r="AH48" s="37"/>
      <c r="AI48" s="13">
        <f>'3.M-PROGRESS DASHBOARD'!BP48</f>
        <v>0</v>
      </c>
      <c r="AJ48" s="37"/>
      <c r="AK48" s="13">
        <f>IF(AI48=0,AE48,AI48+AE48)</f>
        <v>0</v>
      </c>
      <c r="AL48" s="37"/>
      <c r="AM48" s="81" t="str">
        <f t="shared" si="5"/>
        <v>NO TARGET</v>
      </c>
      <c r="AO48" s="11">
        <f>'3.M-PROGRESS DASHBOARD'!BS48</f>
        <v>11</v>
      </c>
      <c r="AP48" s="11">
        <f>'3.M-PROGRESS DASHBOARD'!BT48</f>
        <v>11</v>
      </c>
      <c r="AQ48" s="11"/>
      <c r="AR48" s="11"/>
      <c r="AS48" s="29"/>
      <c r="AT48" s="11">
        <f>'3.M-PROGRESS DASHBOARD'!CP48</f>
        <v>0</v>
      </c>
      <c r="AU48" s="13">
        <f>'3.M-PROGRESS DASHBOARD'!CQ48</f>
        <v>11</v>
      </c>
      <c r="AV48" s="9">
        <f>'3.M-PROGRESS DASHBOARD'!CR48</f>
        <v>0</v>
      </c>
      <c r="AW48" s="37"/>
      <c r="AX48" s="13">
        <f>'3.M-PROGRESS DASHBOARD'!CT48</f>
        <v>0</v>
      </c>
      <c r="AY48" s="37"/>
      <c r="AZ48" s="13">
        <f>IF(AX48=0,AT48,AX48+AT48)</f>
        <v>0</v>
      </c>
      <c r="BA48" s="37"/>
      <c r="BB48" s="81">
        <f>IF(AX48=0,AV48,AZ48/AR48)</f>
        <v>0</v>
      </c>
      <c r="BD48" s="11">
        <f>'3.M-PROGRESS DASHBOARD'!CW48-AX48</f>
        <v>11</v>
      </c>
      <c r="BE48" s="10">
        <f>'3.M-PROGRESS DASHBOARD'!CX48</f>
        <v>0</v>
      </c>
      <c r="BF48" s="10"/>
      <c r="BG48" s="10"/>
      <c r="BH48" s="10"/>
      <c r="BI48" s="29"/>
      <c r="BJ48" s="11">
        <f>'3.M-PROGRESS DASHBOARD'!DU48</f>
        <v>0</v>
      </c>
      <c r="BK48" s="13">
        <f>'3.M-PROGRESS DASHBOARD'!DV48</f>
        <v>11</v>
      </c>
      <c r="BL48" s="9" t="str">
        <f>'3.M-PROGRESS DASHBOARD'!DW48</f>
        <v>NO TARGET</v>
      </c>
      <c r="BM48" s="37"/>
      <c r="BN48" s="13">
        <f>'3.M-PROGRESS DASHBOARD'!DY48</f>
        <v>0</v>
      </c>
      <c r="BO48" s="37"/>
      <c r="BP48" s="13">
        <f>IF(BN48=0,BJ48,BN48+BJ48)</f>
        <v>0</v>
      </c>
      <c r="BQ48" s="37"/>
      <c r="BR48" s="81" t="str">
        <f>IF(BN48=0,BL48,BP48/BH48)</f>
        <v>NO TARGET</v>
      </c>
    </row>
    <row r="49" spans="1:101" x14ac:dyDescent="0.25">
      <c r="A49" s="66" t="s">
        <v>25</v>
      </c>
      <c r="B49" s="44"/>
      <c r="C49" s="8">
        <f>'3.M-PROGRESS DASHBOARD'!C49</f>
        <v>28</v>
      </c>
      <c r="D49" s="48">
        <f t="shared" si="0"/>
        <v>24</v>
      </c>
      <c r="E49" s="48">
        <f>'3.M-PROGRESS DASHBOARD'!E49</f>
        <v>4</v>
      </c>
      <c r="F49" s="46"/>
      <c r="G49" s="48">
        <f>'3.M-PROGRESS DASHBOARD'!G49</f>
        <v>10</v>
      </c>
      <c r="H49" s="48">
        <f t="shared" si="1"/>
        <v>14</v>
      </c>
      <c r="I49" s="46"/>
      <c r="J49" s="48">
        <f>'3.M-PROGRESS DASHBOARD'!K49</f>
        <v>4</v>
      </c>
      <c r="K49" s="48">
        <f>'3.M-PROGRESS DASHBOARD'!L49</f>
        <v>0</v>
      </c>
      <c r="L49" s="35"/>
      <c r="M49" s="9">
        <f t="shared" si="2"/>
        <v>0.2857142857142857</v>
      </c>
      <c r="N49" s="35"/>
      <c r="O49" s="8">
        <f>'3.M-PROGRESS DASHBOARD'!N49</f>
        <v>0</v>
      </c>
      <c r="P49" s="29"/>
      <c r="Q49" s="11">
        <f>'3.M-PROGRESS DASHBOARD'!AH49</f>
        <v>0</v>
      </c>
      <c r="R49" s="13">
        <f>'3.M-PROGRESS DASHBOARD'!AI49</f>
        <v>0</v>
      </c>
      <c r="S49" s="9" t="str">
        <f>'3.M-PROGRESS DASHBOARD'!AJ49</f>
        <v>NO TARGET</v>
      </c>
      <c r="T49" s="37"/>
      <c r="U49" s="13">
        <f>'3.M-PROGRESS DASHBOARD'!AL49</f>
        <v>0</v>
      </c>
      <c r="V49" s="37"/>
      <c r="W49" s="13">
        <f t="shared" ref="W49" si="60">IF(U49=0,Q49,U49+Q49)</f>
        <v>0</v>
      </c>
      <c r="X49" s="37"/>
      <c r="Y49" s="81" t="str">
        <f t="shared" ref="Y49:Y50" si="61">IF(U49=0,S49,W49/O49)</f>
        <v>NO TARGET</v>
      </c>
      <c r="AA49" s="11">
        <f>'3.M-PROGRESS DASHBOARD'!AP49-U49</f>
        <v>0</v>
      </c>
      <c r="AB49" s="10">
        <f>'3.M-PROGRESS DASHBOARD'!AQ49</f>
        <v>0</v>
      </c>
      <c r="AC49" s="10"/>
      <c r="AD49" s="24"/>
      <c r="AE49" s="11">
        <f>'3.M-PROGRESS DASHBOARD'!BL49</f>
        <v>4</v>
      </c>
      <c r="AF49" s="13">
        <f>'3.M-PROGRESS DASHBOARD'!BM49</f>
        <v>-4</v>
      </c>
      <c r="AG49" s="9" t="str">
        <f>'3.M-PROGRESS DASHBOARD'!BN49</f>
        <v>NO TARGET</v>
      </c>
      <c r="AH49" s="37"/>
      <c r="AI49" s="13">
        <f>'3.M-PROGRESS DASHBOARD'!BP49</f>
        <v>0</v>
      </c>
      <c r="AJ49" s="37"/>
      <c r="AK49" s="13">
        <f t="shared" ref="AK49" si="62">IF(AI49=0,AE49,AI49+AE49)</f>
        <v>4</v>
      </c>
      <c r="AL49" s="37"/>
      <c r="AM49" s="81" t="str">
        <f t="shared" si="5"/>
        <v>NO TARGET</v>
      </c>
      <c r="AO49" s="11">
        <f>'3.M-PROGRESS DASHBOARD'!BS49</f>
        <v>12</v>
      </c>
      <c r="AP49" s="11">
        <f>'3.M-PROGRESS DASHBOARD'!BT49</f>
        <v>14</v>
      </c>
      <c r="AQ49" s="11"/>
      <c r="AR49" s="11"/>
      <c r="AS49" s="29"/>
      <c r="AT49" s="11">
        <f>'3.M-PROGRESS DASHBOARD'!CP49</f>
        <v>0</v>
      </c>
      <c r="AU49" s="13">
        <f>'3.M-PROGRESS DASHBOARD'!CQ49</f>
        <v>12</v>
      </c>
      <c r="AV49" s="9">
        <f>'3.M-PROGRESS DASHBOARD'!CR49</f>
        <v>0</v>
      </c>
      <c r="AW49" s="37"/>
      <c r="AX49" s="13">
        <f>'3.M-PROGRESS DASHBOARD'!CT49</f>
        <v>0</v>
      </c>
      <c r="AY49" s="37"/>
      <c r="AZ49" s="13">
        <f t="shared" ref="AZ49" si="63">IF(AX49=0,AT49,AX49+AT49)</f>
        <v>0</v>
      </c>
      <c r="BA49" s="37"/>
      <c r="BB49" s="81">
        <f t="shared" ref="BB49:BB50" si="64">IF(AX49=0,AV49,AZ49/AR49)</f>
        <v>0</v>
      </c>
      <c r="BD49" s="11">
        <f>'3.M-PROGRESS DASHBOARD'!CW49-AX49</f>
        <v>24</v>
      </c>
      <c r="BE49" s="10">
        <f>'3.M-PROGRESS DASHBOARD'!CX49</f>
        <v>14</v>
      </c>
      <c r="BF49" s="10"/>
      <c r="BG49" s="10"/>
      <c r="BH49" s="10"/>
      <c r="BI49" s="29"/>
      <c r="BJ49" s="11">
        <f>'3.M-PROGRESS DASHBOARD'!DU49</f>
        <v>0</v>
      </c>
      <c r="BK49" s="13">
        <f>'3.M-PROGRESS DASHBOARD'!DV49</f>
        <v>24</v>
      </c>
      <c r="BL49" s="9">
        <f>'3.M-PROGRESS DASHBOARD'!DW49</f>
        <v>0</v>
      </c>
      <c r="BM49" s="37"/>
      <c r="BN49" s="13">
        <f>'3.M-PROGRESS DASHBOARD'!DY49</f>
        <v>0</v>
      </c>
      <c r="BO49" s="37"/>
      <c r="BP49" s="13">
        <f t="shared" ref="BP49" si="65">IF(BN49=0,BJ49,BN49+BJ49)</f>
        <v>0</v>
      </c>
      <c r="BQ49" s="37"/>
      <c r="BR49" s="81">
        <f t="shared" ref="BR49:BR50" si="66">IF(BN49=0,BL49,BP49/BH49)</f>
        <v>0</v>
      </c>
    </row>
    <row r="50" spans="1:101" x14ac:dyDescent="0.25">
      <c r="A50" s="2" t="s">
        <v>51</v>
      </c>
      <c r="B50" s="44"/>
      <c r="C50" s="8">
        <f>'3.M-PROGRESS DASHBOARD'!C50</f>
        <v>335</v>
      </c>
      <c r="D50" s="48">
        <f t="shared" si="0"/>
        <v>317</v>
      </c>
      <c r="E50" s="48">
        <f>'3.M-PROGRESS DASHBOARD'!E50</f>
        <v>18</v>
      </c>
      <c r="F50" s="31"/>
      <c r="G50" s="48">
        <f>'3.M-PROGRESS DASHBOARD'!G50</f>
        <v>257</v>
      </c>
      <c r="H50" s="48">
        <f t="shared" si="1"/>
        <v>275</v>
      </c>
      <c r="I50" s="31"/>
      <c r="J50" s="48">
        <f>'3.M-PROGRESS DASHBOARD'!K50</f>
        <v>18</v>
      </c>
      <c r="K50" s="48">
        <f>'3.M-PROGRESS DASHBOARD'!L50</f>
        <v>0</v>
      </c>
      <c r="L50" s="35"/>
      <c r="M50" s="9">
        <f t="shared" si="2"/>
        <v>6.545454545454546E-2</v>
      </c>
      <c r="N50" s="35"/>
      <c r="O50" s="8">
        <f>'3.M-PROGRESS DASHBOARD'!N50</f>
        <v>1</v>
      </c>
      <c r="P50" s="29"/>
      <c r="Q50" s="11">
        <f>'3.M-PROGRESS DASHBOARD'!AH50</f>
        <v>1</v>
      </c>
      <c r="R50" s="13">
        <f>'3.M-PROGRESS DASHBOARD'!AI50</f>
        <v>0</v>
      </c>
      <c r="S50" s="9">
        <f>'3.M-PROGRESS DASHBOARD'!AJ50</f>
        <v>1</v>
      </c>
      <c r="T50" s="37"/>
      <c r="U50" s="13">
        <f>'3.M-PROGRESS DASHBOARD'!AL50</f>
        <v>0</v>
      </c>
      <c r="V50" s="37"/>
      <c r="W50" s="11">
        <f t="shared" ref="W50" si="67">SUM(W44:W49)</f>
        <v>1</v>
      </c>
      <c r="X50" s="37"/>
      <c r="Y50" s="81">
        <f t="shared" si="61"/>
        <v>1</v>
      </c>
      <c r="AA50" s="11">
        <f>'3.M-PROGRESS DASHBOARD'!AP50-U50</f>
        <v>1</v>
      </c>
      <c r="AB50" s="10">
        <f>'3.M-PROGRESS DASHBOARD'!AQ50</f>
        <v>1</v>
      </c>
      <c r="AC50" s="10"/>
      <c r="AD50" s="24"/>
      <c r="AE50" s="11">
        <f>'3.M-PROGRESS DASHBOARD'!BL50</f>
        <v>17</v>
      </c>
      <c r="AF50" s="13">
        <f>'3.M-PROGRESS DASHBOARD'!BM50</f>
        <v>-16</v>
      </c>
      <c r="AG50" s="9">
        <f>'3.M-PROGRESS DASHBOARD'!BN50</f>
        <v>17</v>
      </c>
      <c r="AH50" s="37"/>
      <c r="AI50" s="13">
        <f>'3.M-PROGRESS DASHBOARD'!BP50</f>
        <v>0</v>
      </c>
      <c r="AJ50" s="37"/>
      <c r="AK50" s="11">
        <f t="shared" ref="AK50" si="68">SUM(AK44:AK49)</f>
        <v>17</v>
      </c>
      <c r="AL50" s="37"/>
      <c r="AM50" s="81">
        <f t="shared" si="5"/>
        <v>17</v>
      </c>
      <c r="AO50" s="11">
        <f>'3.M-PROGRESS DASHBOARD'!BS50</f>
        <v>265</v>
      </c>
      <c r="AP50" s="11">
        <f>'3.M-PROGRESS DASHBOARD'!BT50</f>
        <v>273</v>
      </c>
      <c r="AQ50" s="11"/>
      <c r="AR50" s="11"/>
      <c r="AS50" s="29"/>
      <c r="AT50" s="11">
        <f>'3.M-PROGRESS DASHBOARD'!CP50</f>
        <v>0</v>
      </c>
      <c r="AU50" s="13">
        <f>'3.M-PROGRESS DASHBOARD'!CQ50</f>
        <v>265</v>
      </c>
      <c r="AV50" s="9">
        <f>'3.M-PROGRESS DASHBOARD'!CR50</f>
        <v>0</v>
      </c>
      <c r="AW50" s="37"/>
      <c r="AX50" s="13">
        <f>'3.M-PROGRESS DASHBOARD'!CT50</f>
        <v>0</v>
      </c>
      <c r="AY50" s="37"/>
      <c r="AZ50" s="11">
        <f t="shared" ref="AZ50" si="69">SUM(AZ44:AZ49)</f>
        <v>0</v>
      </c>
      <c r="BA50" s="37"/>
      <c r="BB50" s="81">
        <f t="shared" si="64"/>
        <v>0</v>
      </c>
      <c r="BD50" s="11">
        <f>'3.M-PROGRESS DASHBOARD'!CW50-AX50</f>
        <v>317</v>
      </c>
      <c r="BE50" s="10">
        <f>'3.M-PROGRESS DASHBOARD'!CX50</f>
        <v>60</v>
      </c>
      <c r="BF50" s="10"/>
      <c r="BG50" s="10"/>
      <c r="BH50" s="10"/>
      <c r="BI50" s="29"/>
      <c r="BJ50" s="11">
        <f>'3.M-PROGRESS DASHBOARD'!DU50</f>
        <v>0</v>
      </c>
      <c r="BK50" s="13">
        <f>'3.M-PROGRESS DASHBOARD'!DV50</f>
        <v>317</v>
      </c>
      <c r="BL50" s="9">
        <f>'3.M-PROGRESS DASHBOARD'!DW50</f>
        <v>0</v>
      </c>
      <c r="BM50" s="37"/>
      <c r="BN50" s="13">
        <f>'3.M-PROGRESS DASHBOARD'!DY50</f>
        <v>0</v>
      </c>
      <c r="BO50" s="37"/>
      <c r="BP50" s="11">
        <f t="shared" ref="BP50" si="70">SUM(BP44:BP49)</f>
        <v>0</v>
      </c>
      <c r="BQ50" s="37"/>
      <c r="BR50" s="81">
        <f t="shared" si="66"/>
        <v>0</v>
      </c>
    </row>
    <row r="51" spans="1:101" s="14" customFormat="1" ht="6" customHeight="1" x14ac:dyDescent="0.25">
      <c r="A51" s="34"/>
      <c r="B51" s="34"/>
      <c r="C51" s="34"/>
      <c r="D51" s="34"/>
      <c r="E51" s="34"/>
      <c r="F51" s="34"/>
      <c r="G51" s="34"/>
      <c r="H51" s="34"/>
      <c r="I51" s="34"/>
      <c r="J51" s="34"/>
      <c r="K51" s="34"/>
      <c r="L51" s="34"/>
      <c r="M51" s="34"/>
      <c r="N51" s="34"/>
      <c r="O51" s="34"/>
      <c r="P51" s="34"/>
      <c r="Q51" s="34"/>
      <c r="R51" s="34"/>
      <c r="S51" s="34"/>
      <c r="T51" s="34"/>
      <c r="U51" s="34"/>
      <c r="V51" s="34"/>
      <c r="W51" s="36"/>
      <c r="X51" s="36"/>
      <c r="Y51" s="36"/>
      <c r="Z51" s="36"/>
      <c r="AA51" s="36"/>
      <c r="AB51" s="34"/>
      <c r="AC51" s="34"/>
      <c r="AD51" s="34"/>
      <c r="AE51" s="34"/>
      <c r="AF51" s="34"/>
      <c r="AG51" s="34"/>
      <c r="AH51" s="34"/>
      <c r="AI51" s="34"/>
      <c r="AJ51" s="36"/>
      <c r="AK51" s="36"/>
      <c r="AL51" s="36"/>
      <c r="AM51" s="36"/>
      <c r="AN51" s="36"/>
      <c r="AO51" s="36"/>
      <c r="AP51" s="34"/>
      <c r="AQ51" s="34"/>
      <c r="AR51" s="34"/>
      <c r="AS51" s="34"/>
      <c r="AT51" s="34"/>
      <c r="AU51" s="34"/>
      <c r="AV51" s="34"/>
      <c r="AW51" s="34"/>
      <c r="AX51" s="34"/>
      <c r="AY51" s="36"/>
      <c r="AZ51" s="36"/>
      <c r="BA51" s="36"/>
      <c r="BB51" s="36"/>
      <c r="BC51" s="36"/>
      <c r="BD51" s="36"/>
      <c r="BE51" s="34"/>
      <c r="BF51" s="34"/>
      <c r="BG51" s="34"/>
      <c r="BH51" s="34"/>
      <c r="BI51" s="34"/>
      <c r="BJ51" s="34"/>
      <c r="BK51" s="34"/>
      <c r="BL51" s="34"/>
      <c r="BM51" s="34"/>
      <c r="BN51" s="34"/>
      <c r="BO51" s="36"/>
      <c r="BP51" s="36"/>
      <c r="BQ51" s="36"/>
      <c r="BR51" s="36"/>
      <c r="BS51" s="34"/>
      <c r="BT51" s="34"/>
    </row>
    <row r="52" spans="1:101" x14ac:dyDescent="0.25">
      <c r="A52" s="65" t="s">
        <v>30</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6"/>
      <c r="BY52" s="46"/>
      <c r="CR52" s="1"/>
      <c r="CS52" s="1"/>
      <c r="CT52" s="1"/>
      <c r="CU52" s="1"/>
      <c r="CV52" s="1"/>
      <c r="CW52" s="1"/>
    </row>
    <row r="53" spans="1:101" x14ac:dyDescent="0.25">
      <c r="A53" s="5" t="s">
        <v>26</v>
      </c>
      <c r="B53" s="44"/>
      <c r="C53" s="8">
        <f>'3.M-PROGRESS DASHBOARD'!C53</f>
        <v>2</v>
      </c>
      <c r="D53" s="48">
        <f t="shared" si="0"/>
        <v>-1</v>
      </c>
      <c r="E53" s="48">
        <f>'3.M-PROGRESS DASHBOARD'!E53</f>
        <v>3</v>
      </c>
      <c r="F53" s="46"/>
      <c r="G53" s="48">
        <f>'3.M-PROGRESS DASHBOARD'!G53</f>
        <v>-1</v>
      </c>
      <c r="H53" s="48">
        <f t="shared" si="1"/>
        <v>2</v>
      </c>
      <c r="I53" s="46"/>
      <c r="J53" s="48">
        <f>'3.M-PROGRESS DASHBOARD'!K53</f>
        <v>3</v>
      </c>
      <c r="K53" s="48">
        <f>'3.M-PROGRESS DASHBOARD'!L53</f>
        <v>0</v>
      </c>
      <c r="L53" s="35"/>
      <c r="M53" s="9">
        <f t="shared" si="2"/>
        <v>1.5</v>
      </c>
      <c r="N53" s="35"/>
      <c r="O53" s="8">
        <f>'3.M-PROGRESS DASHBOARD'!N53</f>
        <v>0</v>
      </c>
      <c r="P53" s="29"/>
      <c r="Q53" s="11">
        <f>'3.M-PROGRESS DASHBOARD'!AH53</f>
        <v>0</v>
      </c>
      <c r="R53" s="13">
        <f>'3.M-PROGRESS DASHBOARD'!AI53</f>
        <v>0</v>
      </c>
      <c r="S53" s="9" t="str">
        <f>'3.M-PROGRESS DASHBOARD'!AJ53</f>
        <v>NO TARGET</v>
      </c>
      <c r="T53" s="46"/>
      <c r="U53" s="13">
        <f>'3.M-PROGRESS DASHBOARD'!AL52</f>
        <v>0</v>
      </c>
      <c r="V53" s="37"/>
      <c r="W53" s="13">
        <f>IF(U53=0,Q53,U53+Q53)</f>
        <v>0</v>
      </c>
      <c r="X53" s="37"/>
      <c r="Y53" s="81" t="str">
        <f>IF(U53=0,S53,W53/O53)</f>
        <v>NO TARGET</v>
      </c>
      <c r="AA53" s="11">
        <f>'3.M-PROGRESS DASHBOARD'!AP52-U53</f>
        <v>0</v>
      </c>
      <c r="AB53" s="10">
        <f>'3.M-PROGRESS DASHBOARD'!AQ53</f>
        <v>0</v>
      </c>
      <c r="AC53" s="10"/>
      <c r="AD53" s="24"/>
      <c r="AE53" s="11">
        <f>'3.M-PROGRESS DASHBOARD'!BL53</f>
        <v>0</v>
      </c>
      <c r="AF53" s="13">
        <f>'3.M-PROGRESS DASHBOARD'!BM53</f>
        <v>0</v>
      </c>
      <c r="AG53" s="9" t="str">
        <f>'3.M-PROGRESS DASHBOARD'!BN53</f>
        <v>NO TARGET</v>
      </c>
      <c r="AH53" s="46"/>
      <c r="AI53" s="13">
        <f>'3.M-PROGRESS DASHBOARD'!BP52</f>
        <v>0</v>
      </c>
      <c r="AJ53" s="37"/>
      <c r="AK53" s="13">
        <f>IF(AI53=0,AE53,AI53+AE53)</f>
        <v>0</v>
      </c>
      <c r="AL53" s="37"/>
      <c r="AM53" s="81" t="str">
        <f t="shared" si="5"/>
        <v>NO TARGET</v>
      </c>
      <c r="AO53" s="11">
        <f>'3.M-PROGRESS DASHBOARD'!BS53</f>
        <v>2</v>
      </c>
      <c r="AP53" s="11">
        <f>'3.M-PROGRESS DASHBOARD'!BT53</f>
        <v>2</v>
      </c>
      <c r="AQ53" s="11"/>
      <c r="AR53" s="11"/>
      <c r="AS53" s="29"/>
      <c r="AT53" s="11">
        <f>'3.M-PROGRESS DASHBOARD'!CP53</f>
        <v>3</v>
      </c>
      <c r="AU53" s="13">
        <f>'3.M-PROGRESS DASHBOARD'!CQ53</f>
        <v>-1</v>
      </c>
      <c r="AV53" s="9">
        <f>'3.M-PROGRESS DASHBOARD'!CR53</f>
        <v>1.5</v>
      </c>
      <c r="AW53" s="46"/>
      <c r="AX53" s="13">
        <f>'3.M-PROGRESS DASHBOARD'!CT52</f>
        <v>0</v>
      </c>
      <c r="AY53" s="37"/>
      <c r="AZ53" s="13">
        <f>IF(AX53=0,AT53,AX53+AT53)</f>
        <v>3</v>
      </c>
      <c r="BA53" s="37"/>
      <c r="BB53" s="81">
        <f>IF(AX53=0,AV53,AZ53/AR53)</f>
        <v>1.5</v>
      </c>
      <c r="BD53" s="11">
        <f>'3.M-PROGRESS DASHBOARD'!CW52-AX53</f>
        <v>0</v>
      </c>
      <c r="BE53" s="10">
        <f>'3.M-PROGRESS DASHBOARD'!CX53</f>
        <v>0</v>
      </c>
      <c r="BF53" s="10"/>
      <c r="BG53" s="10"/>
      <c r="BH53" s="10"/>
      <c r="BI53" s="29"/>
      <c r="BJ53" s="11">
        <f>'3.M-PROGRESS DASHBOARD'!DU53</f>
        <v>0</v>
      </c>
      <c r="BK53" s="13">
        <f>'3.M-PROGRESS DASHBOARD'!DV53</f>
        <v>-1</v>
      </c>
      <c r="BL53" s="9" t="str">
        <f>'3.M-PROGRESS DASHBOARD'!DW53</f>
        <v>NO TARGET</v>
      </c>
      <c r="BM53" s="46"/>
      <c r="BN53" s="13">
        <f>'3.M-PROGRESS DASHBOARD'!DY52</f>
        <v>0</v>
      </c>
      <c r="BO53" s="37"/>
      <c r="BP53" s="13">
        <f>IF(BN53=0,BJ53,BN53+BJ53)</f>
        <v>0</v>
      </c>
      <c r="BQ53" s="37"/>
      <c r="BR53" s="81" t="str">
        <f>IF(BN53=0,BL53,BP53/BH53)</f>
        <v>NO TARGET</v>
      </c>
      <c r="CR53" s="1"/>
      <c r="CS53" s="1"/>
      <c r="CT53" s="1"/>
      <c r="CU53" s="1"/>
      <c r="CV53" s="1"/>
      <c r="CW53" s="1"/>
    </row>
    <row r="54" spans="1:101" x14ac:dyDescent="0.25">
      <c r="A54" s="2" t="s">
        <v>27</v>
      </c>
      <c r="B54" s="44"/>
      <c r="C54" s="8">
        <f>'3.M-PROGRESS DASHBOARD'!C54</f>
        <v>2</v>
      </c>
      <c r="D54" s="48">
        <f t="shared" si="0"/>
        <v>2</v>
      </c>
      <c r="E54" s="48">
        <f>'3.M-PROGRESS DASHBOARD'!E54</f>
        <v>0</v>
      </c>
      <c r="F54" s="46"/>
      <c r="G54" s="48">
        <f>'3.M-PROGRESS DASHBOARD'!G54</f>
        <v>2</v>
      </c>
      <c r="H54" s="48">
        <f t="shared" si="1"/>
        <v>2</v>
      </c>
      <c r="I54" s="46"/>
      <c r="J54" s="48">
        <f>'3.M-PROGRESS DASHBOARD'!K54</f>
        <v>0</v>
      </c>
      <c r="K54" s="48">
        <f>'3.M-PROGRESS DASHBOARD'!L54</f>
        <v>0</v>
      </c>
      <c r="L54" s="35"/>
      <c r="M54" s="9">
        <f t="shared" si="2"/>
        <v>0</v>
      </c>
      <c r="N54" s="35"/>
      <c r="O54" s="8">
        <f>'3.M-PROGRESS DASHBOARD'!N54</f>
        <v>0</v>
      </c>
      <c r="P54" s="29"/>
      <c r="Q54" s="11">
        <f>'3.M-PROGRESS DASHBOARD'!AH54</f>
        <v>0</v>
      </c>
      <c r="R54" s="13">
        <f>'3.M-PROGRESS DASHBOARD'!AI54</f>
        <v>0</v>
      </c>
      <c r="S54" s="9" t="str">
        <f>'3.M-PROGRESS DASHBOARD'!AJ54</f>
        <v>NO TARGET</v>
      </c>
      <c r="T54" s="37"/>
      <c r="U54" s="13">
        <f>'3.M-PROGRESS DASHBOARD'!AL53</f>
        <v>0</v>
      </c>
      <c r="V54" s="37"/>
      <c r="W54" s="13">
        <f t="shared" ref="W54:W56" si="71">IF(U54=0,Q54,U54+Q54)</f>
        <v>0</v>
      </c>
      <c r="X54" s="37"/>
      <c r="Y54" s="81" t="str">
        <f t="shared" ref="Y54:Y56" si="72">IF(U54=0,S54,W54/O54)</f>
        <v>NO TARGET</v>
      </c>
      <c r="AA54" s="11">
        <f>'3.M-PROGRESS DASHBOARD'!AP53-U54</f>
        <v>0</v>
      </c>
      <c r="AB54" s="10">
        <f>'3.M-PROGRESS DASHBOARD'!AQ54</f>
        <v>0</v>
      </c>
      <c r="AC54" s="10"/>
      <c r="AD54" s="24"/>
      <c r="AE54" s="11">
        <f>'3.M-PROGRESS DASHBOARD'!BL54</f>
        <v>0</v>
      </c>
      <c r="AF54" s="13">
        <f>'3.M-PROGRESS DASHBOARD'!BM54</f>
        <v>0</v>
      </c>
      <c r="AG54" s="9" t="str">
        <f>'3.M-PROGRESS DASHBOARD'!BN54</f>
        <v>NO TARGET</v>
      </c>
      <c r="AH54" s="37"/>
      <c r="AI54" s="13">
        <f>'3.M-PROGRESS DASHBOARD'!BP53</f>
        <v>0</v>
      </c>
      <c r="AJ54" s="37"/>
      <c r="AK54" s="13">
        <f t="shared" ref="AK54:AK56" si="73">IF(AI54=0,AE54,AI54+AE54)</f>
        <v>0</v>
      </c>
      <c r="AL54" s="37"/>
      <c r="AM54" s="81" t="str">
        <f t="shared" si="5"/>
        <v>NO TARGET</v>
      </c>
      <c r="AO54" s="11">
        <f>'3.M-PROGRESS DASHBOARD'!BS54</f>
        <v>2</v>
      </c>
      <c r="AP54" s="11">
        <f>'3.M-PROGRESS DASHBOARD'!BT54</f>
        <v>2</v>
      </c>
      <c r="AQ54" s="11"/>
      <c r="AR54" s="11"/>
      <c r="AS54" s="29"/>
      <c r="AT54" s="11">
        <f>'3.M-PROGRESS DASHBOARD'!CP54</f>
        <v>0</v>
      </c>
      <c r="AU54" s="13">
        <f>'3.M-PROGRESS DASHBOARD'!CQ54</f>
        <v>2</v>
      </c>
      <c r="AV54" s="9">
        <f>'3.M-PROGRESS DASHBOARD'!CR54</f>
        <v>0</v>
      </c>
      <c r="AW54" s="37"/>
      <c r="AX54" s="13">
        <f>'3.M-PROGRESS DASHBOARD'!CT53</f>
        <v>0</v>
      </c>
      <c r="AY54" s="37"/>
      <c r="AZ54" s="13">
        <f t="shared" ref="AZ54:AZ56" si="74">IF(AX54=0,AT54,AX54+AT54)</f>
        <v>0</v>
      </c>
      <c r="BA54" s="37"/>
      <c r="BB54" s="81">
        <f t="shared" ref="BB54:BB56" si="75">IF(AX54=0,AV54,AZ54/AR54)</f>
        <v>0</v>
      </c>
      <c r="BD54" s="11">
        <f>'3.M-PROGRESS DASHBOARD'!CW53-AX54</f>
        <v>-1</v>
      </c>
      <c r="BE54" s="10">
        <f>'3.M-PROGRESS DASHBOARD'!CX54</f>
        <v>0</v>
      </c>
      <c r="BF54" s="10"/>
      <c r="BG54" s="10"/>
      <c r="BH54" s="10"/>
      <c r="BI54" s="29"/>
      <c r="BJ54" s="11">
        <f>'3.M-PROGRESS DASHBOARD'!DU54</f>
        <v>0</v>
      </c>
      <c r="BK54" s="13">
        <f>'3.M-PROGRESS DASHBOARD'!DV54</f>
        <v>2</v>
      </c>
      <c r="BL54" s="9" t="str">
        <f>'3.M-PROGRESS DASHBOARD'!DW54</f>
        <v>NO TARGET</v>
      </c>
      <c r="BM54" s="37"/>
      <c r="BN54" s="13">
        <f>'3.M-PROGRESS DASHBOARD'!DY53</f>
        <v>0</v>
      </c>
      <c r="BO54" s="37"/>
      <c r="BP54" s="13">
        <f t="shared" ref="BP54:BP56" si="76">IF(BN54=0,BJ54,BN54+BJ54)</f>
        <v>0</v>
      </c>
      <c r="BQ54" s="37"/>
      <c r="BR54" s="81" t="str">
        <f t="shared" ref="BR54:BR56" si="77">IF(BN54=0,BL54,BP54/BH54)</f>
        <v>NO TARGET</v>
      </c>
      <c r="CR54" s="1"/>
      <c r="CS54" s="1"/>
      <c r="CT54" s="1"/>
      <c r="CU54" s="1"/>
      <c r="CV54" s="1"/>
      <c r="CW54" s="1"/>
    </row>
    <row r="55" spans="1:101" x14ac:dyDescent="0.25">
      <c r="A55" s="2" t="s">
        <v>28</v>
      </c>
      <c r="B55" s="44"/>
      <c r="C55" s="8">
        <f>'3.M-PROGRESS DASHBOARD'!C55</f>
        <v>2</v>
      </c>
      <c r="D55" s="48">
        <f t="shared" si="0"/>
        <v>2</v>
      </c>
      <c r="E55" s="48">
        <f>'3.M-PROGRESS DASHBOARD'!E55</f>
        <v>0</v>
      </c>
      <c r="F55" s="46"/>
      <c r="G55" s="48">
        <f>'3.M-PROGRESS DASHBOARD'!G55</f>
        <v>2</v>
      </c>
      <c r="H55" s="48">
        <f t="shared" si="1"/>
        <v>2</v>
      </c>
      <c r="I55" s="46"/>
      <c r="J55" s="48">
        <f>'3.M-PROGRESS DASHBOARD'!K55</f>
        <v>0</v>
      </c>
      <c r="K55" s="48">
        <f>'3.M-PROGRESS DASHBOARD'!L55</f>
        <v>0</v>
      </c>
      <c r="L55" s="35"/>
      <c r="M55" s="9">
        <f t="shared" si="2"/>
        <v>0</v>
      </c>
      <c r="N55" s="35"/>
      <c r="O55" s="8">
        <f>'3.M-PROGRESS DASHBOARD'!N55</f>
        <v>0</v>
      </c>
      <c r="P55" s="29"/>
      <c r="Q55" s="11">
        <f>'3.M-PROGRESS DASHBOARD'!AH55</f>
        <v>0</v>
      </c>
      <c r="R55" s="13">
        <f>'3.M-PROGRESS DASHBOARD'!AI55</f>
        <v>0</v>
      </c>
      <c r="S55" s="9" t="str">
        <f>'3.M-PROGRESS DASHBOARD'!AJ55</f>
        <v>NO TARGET</v>
      </c>
      <c r="T55" s="37"/>
      <c r="U55" s="13">
        <f>'3.M-PROGRESS DASHBOARD'!AL54</f>
        <v>0</v>
      </c>
      <c r="V55" s="37"/>
      <c r="W55" s="13">
        <f t="shared" si="71"/>
        <v>0</v>
      </c>
      <c r="X55" s="37"/>
      <c r="Y55" s="81" t="str">
        <f t="shared" si="72"/>
        <v>NO TARGET</v>
      </c>
      <c r="AA55" s="11">
        <f>'3.M-PROGRESS DASHBOARD'!AP54-U55</f>
        <v>0</v>
      </c>
      <c r="AB55" s="10">
        <f>'3.M-PROGRESS DASHBOARD'!AQ55</f>
        <v>0</v>
      </c>
      <c r="AC55" s="10"/>
      <c r="AD55" s="24"/>
      <c r="AE55" s="11">
        <f>'3.M-PROGRESS DASHBOARD'!BL55</f>
        <v>0</v>
      </c>
      <c r="AF55" s="13">
        <f>'3.M-PROGRESS DASHBOARD'!BM55</f>
        <v>0</v>
      </c>
      <c r="AG55" s="9" t="str">
        <f>'3.M-PROGRESS DASHBOARD'!BN55</f>
        <v>NO TARGET</v>
      </c>
      <c r="AH55" s="37"/>
      <c r="AI55" s="13">
        <f>'3.M-PROGRESS DASHBOARD'!BP54</f>
        <v>0</v>
      </c>
      <c r="AJ55" s="37"/>
      <c r="AK55" s="13">
        <f t="shared" si="73"/>
        <v>0</v>
      </c>
      <c r="AL55" s="37"/>
      <c r="AM55" s="81" t="str">
        <f t="shared" si="5"/>
        <v>NO TARGET</v>
      </c>
      <c r="AO55" s="11">
        <f>'3.M-PROGRESS DASHBOARD'!BS55</f>
        <v>2</v>
      </c>
      <c r="AP55" s="11">
        <f>'3.M-PROGRESS DASHBOARD'!BT55</f>
        <v>2</v>
      </c>
      <c r="AQ55" s="11"/>
      <c r="AR55" s="11"/>
      <c r="AS55" s="29"/>
      <c r="AT55" s="11">
        <f>'3.M-PROGRESS DASHBOARD'!CP55</f>
        <v>0</v>
      </c>
      <c r="AU55" s="13">
        <f>'3.M-PROGRESS DASHBOARD'!CQ55</f>
        <v>2</v>
      </c>
      <c r="AV55" s="9">
        <f>'3.M-PROGRESS DASHBOARD'!CR55</f>
        <v>0</v>
      </c>
      <c r="AW55" s="37"/>
      <c r="AX55" s="13">
        <f>'3.M-PROGRESS DASHBOARD'!CT54</f>
        <v>0</v>
      </c>
      <c r="AY55" s="37"/>
      <c r="AZ55" s="13">
        <f t="shared" si="74"/>
        <v>0</v>
      </c>
      <c r="BA55" s="37"/>
      <c r="BB55" s="81">
        <f t="shared" si="75"/>
        <v>0</v>
      </c>
      <c r="BD55" s="11">
        <f>'3.M-PROGRESS DASHBOARD'!CW54-AX55</f>
        <v>2</v>
      </c>
      <c r="BE55" s="10">
        <f>'3.M-PROGRESS DASHBOARD'!CX55</f>
        <v>0</v>
      </c>
      <c r="BF55" s="10"/>
      <c r="BG55" s="10"/>
      <c r="BH55" s="10"/>
      <c r="BI55" s="29"/>
      <c r="BJ55" s="11">
        <f>'3.M-PROGRESS DASHBOARD'!DU55</f>
        <v>0</v>
      </c>
      <c r="BK55" s="13">
        <f>'3.M-PROGRESS DASHBOARD'!DV55</f>
        <v>2</v>
      </c>
      <c r="BL55" s="9" t="str">
        <f>'3.M-PROGRESS DASHBOARD'!DW55</f>
        <v>NO TARGET</v>
      </c>
      <c r="BM55" s="37"/>
      <c r="BN55" s="13">
        <f>'3.M-PROGRESS DASHBOARD'!DY54</f>
        <v>0</v>
      </c>
      <c r="BO55" s="37"/>
      <c r="BP55" s="13">
        <f t="shared" si="76"/>
        <v>0</v>
      </c>
      <c r="BQ55" s="37"/>
      <c r="BR55" s="81" t="str">
        <f t="shared" si="77"/>
        <v>NO TARGET</v>
      </c>
      <c r="CR55" s="1"/>
      <c r="CS55" s="1"/>
      <c r="CT55" s="1"/>
      <c r="CU55" s="1"/>
      <c r="CV55" s="1"/>
      <c r="CW55" s="1"/>
    </row>
    <row r="56" spans="1:101" x14ac:dyDescent="0.25">
      <c r="A56" s="2" t="s">
        <v>29</v>
      </c>
      <c r="B56" s="44"/>
      <c r="C56" s="8">
        <f>'3.M-PROGRESS DASHBOARD'!C56</f>
        <v>2</v>
      </c>
      <c r="D56" s="48">
        <f t="shared" si="0"/>
        <v>2</v>
      </c>
      <c r="E56" s="48">
        <f>'3.M-PROGRESS DASHBOARD'!E56</f>
        <v>0</v>
      </c>
      <c r="F56" s="46"/>
      <c r="G56" s="48">
        <f>'3.M-PROGRESS DASHBOARD'!G56</f>
        <v>2</v>
      </c>
      <c r="H56" s="48">
        <f t="shared" si="1"/>
        <v>2</v>
      </c>
      <c r="I56" s="46"/>
      <c r="J56" s="48">
        <f>'3.M-PROGRESS DASHBOARD'!K56</f>
        <v>0</v>
      </c>
      <c r="K56" s="48">
        <f>'3.M-PROGRESS DASHBOARD'!L56</f>
        <v>0</v>
      </c>
      <c r="L56" s="35"/>
      <c r="M56" s="9">
        <f t="shared" si="2"/>
        <v>0</v>
      </c>
      <c r="N56" s="35"/>
      <c r="O56" s="8">
        <f>'3.M-PROGRESS DASHBOARD'!N56</f>
        <v>0</v>
      </c>
      <c r="P56" s="29"/>
      <c r="Q56" s="11">
        <f>'3.M-PROGRESS DASHBOARD'!AH56</f>
        <v>0</v>
      </c>
      <c r="R56" s="13">
        <f>'3.M-PROGRESS DASHBOARD'!AI56</f>
        <v>0</v>
      </c>
      <c r="S56" s="9" t="str">
        <f>'3.M-PROGRESS DASHBOARD'!AJ56</f>
        <v>NO TARGET</v>
      </c>
      <c r="T56" s="37"/>
      <c r="U56" s="13">
        <f>'3.M-PROGRESS DASHBOARD'!AL55</f>
        <v>0</v>
      </c>
      <c r="V56" s="37"/>
      <c r="W56" s="13">
        <f t="shared" si="71"/>
        <v>0</v>
      </c>
      <c r="X56" s="37"/>
      <c r="Y56" s="81" t="str">
        <f t="shared" si="72"/>
        <v>NO TARGET</v>
      </c>
      <c r="AA56" s="11">
        <f>'3.M-PROGRESS DASHBOARD'!AP55-U56</f>
        <v>0</v>
      </c>
      <c r="AB56" s="10">
        <f>'3.M-PROGRESS DASHBOARD'!AQ56</f>
        <v>0</v>
      </c>
      <c r="AC56" s="10"/>
      <c r="AD56" s="24"/>
      <c r="AE56" s="11">
        <f>'3.M-PROGRESS DASHBOARD'!BL56</f>
        <v>0</v>
      </c>
      <c r="AF56" s="13">
        <f>'3.M-PROGRESS DASHBOARD'!BM56</f>
        <v>0</v>
      </c>
      <c r="AG56" s="9" t="str">
        <f>'3.M-PROGRESS DASHBOARD'!BN56</f>
        <v>NO TARGET</v>
      </c>
      <c r="AH56" s="37"/>
      <c r="AI56" s="13">
        <f>'3.M-PROGRESS DASHBOARD'!BP55</f>
        <v>0</v>
      </c>
      <c r="AJ56" s="37"/>
      <c r="AK56" s="13">
        <f t="shared" si="73"/>
        <v>0</v>
      </c>
      <c r="AL56" s="37"/>
      <c r="AM56" s="81" t="str">
        <f t="shared" si="5"/>
        <v>NO TARGET</v>
      </c>
      <c r="AO56" s="11">
        <f>'3.M-PROGRESS DASHBOARD'!BS56</f>
        <v>2</v>
      </c>
      <c r="AP56" s="11">
        <f>'3.M-PROGRESS DASHBOARD'!BT56</f>
        <v>2</v>
      </c>
      <c r="AQ56" s="11"/>
      <c r="AR56" s="11"/>
      <c r="AS56" s="29"/>
      <c r="AT56" s="11">
        <f>'3.M-PROGRESS DASHBOARD'!CP56</f>
        <v>0</v>
      </c>
      <c r="AU56" s="13">
        <f>'3.M-PROGRESS DASHBOARD'!CQ56</f>
        <v>2</v>
      </c>
      <c r="AV56" s="9">
        <f>'3.M-PROGRESS DASHBOARD'!CR56</f>
        <v>0</v>
      </c>
      <c r="AW56" s="37"/>
      <c r="AX56" s="13">
        <f>'3.M-PROGRESS DASHBOARD'!CT55</f>
        <v>0</v>
      </c>
      <c r="AY56" s="37"/>
      <c r="AZ56" s="13">
        <f t="shared" si="74"/>
        <v>0</v>
      </c>
      <c r="BA56" s="37"/>
      <c r="BB56" s="81">
        <f t="shared" si="75"/>
        <v>0</v>
      </c>
      <c r="BD56" s="11">
        <f>'3.M-PROGRESS DASHBOARD'!CW55-AX56</f>
        <v>2</v>
      </c>
      <c r="BE56" s="10">
        <f>'3.M-PROGRESS DASHBOARD'!CX56</f>
        <v>0</v>
      </c>
      <c r="BF56" s="10"/>
      <c r="BG56" s="10"/>
      <c r="BH56" s="10"/>
      <c r="BI56" s="29"/>
      <c r="BJ56" s="11">
        <f>'3.M-PROGRESS DASHBOARD'!DU56</f>
        <v>0</v>
      </c>
      <c r="BK56" s="13">
        <f>'3.M-PROGRESS DASHBOARD'!DV56</f>
        <v>2</v>
      </c>
      <c r="BL56" s="9" t="str">
        <f>'3.M-PROGRESS DASHBOARD'!DW56</f>
        <v>NO TARGET</v>
      </c>
      <c r="BM56" s="37"/>
      <c r="BN56" s="13">
        <f>'3.M-PROGRESS DASHBOARD'!DY55</f>
        <v>0</v>
      </c>
      <c r="BO56" s="37"/>
      <c r="BP56" s="13">
        <f t="shared" si="76"/>
        <v>0</v>
      </c>
      <c r="BQ56" s="37"/>
      <c r="BR56" s="81" t="str">
        <f t="shared" si="77"/>
        <v>NO TARGET</v>
      </c>
      <c r="CR56" s="1"/>
      <c r="CS56" s="1"/>
      <c r="CT56" s="1"/>
      <c r="CU56" s="1"/>
      <c r="CV56" s="1"/>
      <c r="CW56" s="1"/>
    </row>
    <row r="57" spans="1:101" x14ac:dyDescent="0.25">
      <c r="A57" s="71" t="s">
        <v>51</v>
      </c>
      <c r="B57" s="44"/>
      <c r="C57" s="8">
        <f>'3.M-PROGRESS DASHBOARD'!C57</f>
        <v>8</v>
      </c>
      <c r="D57" s="48">
        <f t="shared" si="0"/>
        <v>5</v>
      </c>
      <c r="E57" s="48">
        <f>'3.M-PROGRESS DASHBOARD'!E57</f>
        <v>3</v>
      </c>
      <c r="F57" s="46"/>
      <c r="G57" s="48">
        <f>'3.M-PROGRESS DASHBOARD'!G57</f>
        <v>5</v>
      </c>
      <c r="H57" s="48">
        <f t="shared" si="1"/>
        <v>8</v>
      </c>
      <c r="I57" s="46"/>
      <c r="J57" s="48">
        <f>'3.M-PROGRESS DASHBOARD'!K57</f>
        <v>3</v>
      </c>
      <c r="K57" s="48">
        <f>'3.M-PROGRESS DASHBOARD'!L57</f>
        <v>0</v>
      </c>
      <c r="L57" s="35"/>
      <c r="M57" s="9">
        <f t="shared" si="2"/>
        <v>0.375</v>
      </c>
      <c r="N57" s="35"/>
      <c r="O57" s="8">
        <f>'3.M-PROGRESS DASHBOARD'!N57</f>
        <v>0</v>
      </c>
      <c r="P57" s="29"/>
      <c r="Q57" s="11">
        <f>'3.M-PROGRESS DASHBOARD'!AH57</f>
        <v>0</v>
      </c>
      <c r="R57" s="13">
        <f>'3.M-PROGRESS DASHBOARD'!AI57</f>
        <v>0</v>
      </c>
      <c r="S57" s="9" t="str">
        <f>'3.M-PROGRESS DASHBOARD'!AJ57</f>
        <v>NO TARGET</v>
      </c>
      <c r="T57" s="37"/>
      <c r="U57" s="13">
        <f>'3.M-PROGRESS DASHBOARD'!AL57</f>
        <v>0</v>
      </c>
      <c r="V57" s="37"/>
      <c r="W57" s="13">
        <f>IF(U57=0,Q57,U57+Q57)</f>
        <v>0</v>
      </c>
      <c r="X57" s="37"/>
      <c r="Y57" s="81" t="str">
        <f>IF(U57=0,S57,W57/O57)</f>
        <v>NO TARGET</v>
      </c>
      <c r="AA57" s="11">
        <f>'3.M-PROGRESS DASHBOARD'!AP57-U57</f>
        <v>0</v>
      </c>
      <c r="AB57" s="10">
        <f>'3.M-PROGRESS DASHBOARD'!AQ57</f>
        <v>0</v>
      </c>
      <c r="AC57" s="10"/>
      <c r="AD57" s="24"/>
      <c r="AE57" s="11">
        <f>'3.M-PROGRESS DASHBOARD'!BL57</f>
        <v>0</v>
      </c>
      <c r="AF57" s="13">
        <f>'3.M-PROGRESS DASHBOARD'!BM57</f>
        <v>0</v>
      </c>
      <c r="AG57" s="9" t="str">
        <f>'3.M-PROGRESS DASHBOARD'!BN57</f>
        <v>NO TARGET</v>
      </c>
      <c r="AH57" s="37"/>
      <c r="AI57" s="13">
        <f>'3.M-PROGRESS DASHBOARD'!BP57</f>
        <v>0</v>
      </c>
      <c r="AJ57" s="37"/>
      <c r="AK57" s="13">
        <f>IF(AI57=0,AE57,AI57+AE57)</f>
        <v>0</v>
      </c>
      <c r="AL57" s="37"/>
      <c r="AM57" s="81" t="str">
        <f t="shared" si="5"/>
        <v>NO TARGET</v>
      </c>
      <c r="AO57" s="11">
        <f>'3.M-PROGRESS DASHBOARD'!BS57</f>
        <v>8</v>
      </c>
      <c r="AP57" s="11">
        <f>'3.M-PROGRESS DASHBOARD'!BT57</f>
        <v>8</v>
      </c>
      <c r="AQ57" s="11"/>
      <c r="AR57" s="11"/>
      <c r="AS57" s="29"/>
      <c r="AT57" s="11">
        <f>'3.M-PROGRESS DASHBOARD'!CP57</f>
        <v>3</v>
      </c>
      <c r="AU57" s="13">
        <f>'3.M-PROGRESS DASHBOARD'!CQ57</f>
        <v>5</v>
      </c>
      <c r="AV57" s="9">
        <f>'3.M-PROGRESS DASHBOARD'!CR57</f>
        <v>0.375</v>
      </c>
      <c r="AW57" s="37"/>
      <c r="AX57" s="13">
        <f>'3.M-PROGRESS DASHBOARD'!CT57</f>
        <v>0</v>
      </c>
      <c r="AY57" s="37"/>
      <c r="AZ57" s="13">
        <f>IF(AX57=0,AT57,AX57+AT57)</f>
        <v>3</v>
      </c>
      <c r="BA57" s="37"/>
      <c r="BB57" s="81">
        <f>IF(AX57=0,AV57,AZ57/AR57)</f>
        <v>0.375</v>
      </c>
      <c r="BD57" s="11">
        <f>'3.M-PROGRESS DASHBOARD'!CW57-AX57</f>
        <v>5</v>
      </c>
      <c r="BE57" s="10">
        <f>'3.M-PROGRESS DASHBOARD'!CX57</f>
        <v>0</v>
      </c>
      <c r="BF57" s="10"/>
      <c r="BG57" s="10"/>
      <c r="BH57" s="10"/>
      <c r="BI57" s="29"/>
      <c r="BJ57" s="11">
        <f>'3.M-PROGRESS DASHBOARD'!DU57</f>
        <v>0</v>
      </c>
      <c r="BK57" s="13">
        <f>'3.M-PROGRESS DASHBOARD'!DV57</f>
        <v>5</v>
      </c>
      <c r="BL57" s="9" t="str">
        <f>'3.M-PROGRESS DASHBOARD'!DW57</f>
        <v>NO TARGET</v>
      </c>
      <c r="BM57" s="37"/>
      <c r="BN57" s="13">
        <f>'3.M-PROGRESS DASHBOARD'!DY57</f>
        <v>0</v>
      </c>
      <c r="BO57" s="37"/>
      <c r="BP57" s="13">
        <f>IF(BN57=0,BJ57,BN57+BJ57)</f>
        <v>0</v>
      </c>
      <c r="BQ57" s="37"/>
      <c r="BR57" s="81" t="str">
        <f>IF(BN57=0,BL57,BP57/BH57)</f>
        <v>NO TARGET</v>
      </c>
      <c r="CR57" s="1"/>
      <c r="CS57" s="1"/>
      <c r="CT57" s="1"/>
      <c r="CU57" s="1"/>
      <c r="CV57" s="1"/>
      <c r="CW57" s="1"/>
    </row>
    <row r="58" spans="1:101" s="14" customFormat="1" ht="6" customHeight="1" x14ac:dyDescent="0.25">
      <c r="A58" s="34"/>
      <c r="B58" s="34"/>
      <c r="C58" s="34"/>
      <c r="D58" s="34"/>
      <c r="E58" s="34"/>
      <c r="F58" s="34"/>
      <c r="G58" s="34"/>
      <c r="H58" s="34"/>
      <c r="I58" s="34"/>
      <c r="J58" s="34"/>
      <c r="K58" s="34"/>
      <c r="L58" s="34"/>
      <c r="M58" s="34"/>
      <c r="N58" s="34"/>
      <c r="O58" s="34"/>
      <c r="P58" s="34"/>
      <c r="Q58" s="34"/>
      <c r="R58" s="34"/>
      <c r="S58" s="34"/>
      <c r="T58" s="34"/>
      <c r="U58" s="34"/>
      <c r="V58" s="34"/>
      <c r="W58" s="36"/>
      <c r="X58" s="36"/>
      <c r="Y58" s="36"/>
      <c r="Z58" s="36"/>
      <c r="AA58" s="36"/>
      <c r="AB58" s="34"/>
      <c r="AC58" s="34"/>
      <c r="AD58" s="34"/>
      <c r="AE58" s="34"/>
      <c r="AF58" s="34"/>
      <c r="AG58" s="34"/>
      <c r="AH58" s="34"/>
      <c r="AI58" s="34"/>
      <c r="AJ58" s="36"/>
      <c r="AK58" s="36"/>
      <c r="AL58" s="36"/>
      <c r="AM58" s="36"/>
      <c r="AN58" s="36"/>
      <c r="AO58" s="36"/>
      <c r="AP58" s="34"/>
      <c r="AQ58" s="34"/>
      <c r="AR58" s="34"/>
      <c r="AS58" s="34"/>
      <c r="AT58" s="34"/>
      <c r="AU58" s="34"/>
      <c r="AV58" s="34"/>
      <c r="AW58" s="34"/>
      <c r="AX58" s="34"/>
      <c r="AY58" s="36"/>
      <c r="AZ58" s="36"/>
      <c r="BA58" s="36"/>
      <c r="BB58" s="36"/>
      <c r="BC58" s="36"/>
      <c r="BD58" s="36"/>
      <c r="BE58" s="34"/>
      <c r="BF58" s="34"/>
      <c r="BG58" s="34"/>
      <c r="BH58" s="34"/>
      <c r="BI58" s="34"/>
      <c r="BJ58" s="34"/>
      <c r="BK58" s="34"/>
      <c r="BL58" s="34"/>
      <c r="BM58" s="34"/>
      <c r="BN58" s="34"/>
      <c r="BO58" s="36"/>
      <c r="BP58" s="36"/>
      <c r="BQ58" s="36"/>
      <c r="BR58" s="36"/>
      <c r="BS58" s="34"/>
      <c r="BT58" s="34"/>
    </row>
    <row r="59" spans="1:101" x14ac:dyDescent="0.25">
      <c r="A59" s="64" t="s">
        <v>31</v>
      </c>
      <c r="B59" s="44"/>
      <c r="C59" s="8">
        <f>'3.M-PROGRESS DASHBOARD'!C59</f>
        <v>350</v>
      </c>
      <c r="D59" s="48">
        <f>BK59</f>
        <v>-433.33333333333337</v>
      </c>
      <c r="E59" s="48">
        <f>'3.M-PROGRESS DASHBOARD'!E59</f>
        <v>823</v>
      </c>
      <c r="F59" s="46"/>
      <c r="G59" s="48">
        <f>'3.M-PROGRESS DASHBOARD'!G59</f>
        <v>-783.33333333333337</v>
      </c>
      <c r="H59" s="48">
        <f t="shared" si="1"/>
        <v>39.666666666666629</v>
      </c>
      <c r="I59" s="46"/>
      <c r="J59" s="48">
        <f>'3.M-PROGRESS DASHBOARD'!K59</f>
        <v>823</v>
      </c>
      <c r="K59" s="48">
        <f>'3.M-PROGRESS DASHBOARD'!L59</f>
        <v>0</v>
      </c>
      <c r="L59" s="35"/>
      <c r="M59" s="9">
        <f t="shared" si="2"/>
        <v>20.747899159663884</v>
      </c>
      <c r="N59" s="35"/>
      <c r="O59" s="8">
        <f>'3.M-PROGRESS DASHBOARD'!N59</f>
        <v>0</v>
      </c>
      <c r="P59" s="29"/>
      <c r="Q59" s="11">
        <f>'3.M-PROGRESS DASHBOARD'!AH59</f>
        <v>119</v>
      </c>
      <c r="R59" s="13">
        <f>'3.M-PROGRESS DASHBOARD'!AI59</f>
        <v>-119</v>
      </c>
      <c r="S59" s="78" t="str">
        <f>'3.M-PROGRESS DASHBOARD'!AJ59</f>
        <v>NO TARGET</v>
      </c>
      <c r="T59" s="37"/>
      <c r="U59" s="13">
        <f>'3.M-PROGRESS DASHBOARD'!AL59</f>
        <v>0</v>
      </c>
      <c r="V59" s="37"/>
      <c r="W59" s="13">
        <f>IF(U59=0,Q59,U59+Q59)</f>
        <v>119</v>
      </c>
      <c r="X59" s="37"/>
      <c r="Y59" s="81" t="str">
        <f>IF(U59=0,S59,W59/O59)</f>
        <v>NO TARGET</v>
      </c>
      <c r="AA59" s="11">
        <f>'3.M-PROGRESS DASHBOARD'!AP59-U59</f>
        <v>0</v>
      </c>
      <c r="AB59" s="10">
        <f>'3.M-PROGRESS DASHBOARD'!AQ59</f>
        <v>0</v>
      </c>
      <c r="AC59" s="10"/>
      <c r="AD59" s="24"/>
      <c r="AE59" s="11">
        <f>'3.M-PROGRESS DASHBOARD'!BL59</f>
        <v>704</v>
      </c>
      <c r="AF59" s="13">
        <f>'3.M-PROGRESS DASHBOARD'!BM59</f>
        <v>-704</v>
      </c>
      <c r="AG59" s="9" t="str">
        <f>'3.M-PROGRESS DASHBOARD'!BN59</f>
        <v>NO TARGET</v>
      </c>
      <c r="AH59" s="37"/>
      <c r="AI59" s="13">
        <f>'3.M-PROGRESS DASHBOARD'!BP59</f>
        <v>0</v>
      </c>
      <c r="AJ59" s="37"/>
      <c r="AK59" s="13">
        <f>IF(AI59=0,AE59,AI59+AE59)</f>
        <v>704</v>
      </c>
      <c r="AL59" s="37"/>
      <c r="AM59" s="81" t="str">
        <f>IF(AI59=0,AG59,AK59/AA59)</f>
        <v>NO TARGET</v>
      </c>
      <c r="AO59" s="11">
        <f>'3.M-PROGRESS DASHBOARD'!BS59</f>
        <v>-391.66666666666669</v>
      </c>
      <c r="AP59" s="11">
        <f>'3.M-PROGRESS DASHBOARD'!BT59</f>
        <v>0</v>
      </c>
      <c r="AQ59" s="11"/>
      <c r="AR59" s="11"/>
      <c r="AS59" s="29"/>
      <c r="AT59" s="11">
        <f>'3.M-PROGRESS DASHBOARD'!CP59</f>
        <v>0</v>
      </c>
      <c r="AU59" s="13">
        <f>'3.M-PROGRESS DASHBOARD'!CQ59</f>
        <v>-391.66666666666669</v>
      </c>
      <c r="AV59" s="9">
        <f>'3.M-PROGRESS DASHBOARD'!CR59</f>
        <v>0</v>
      </c>
      <c r="AW59" s="37"/>
      <c r="AX59" s="13">
        <f>'3.M-PROGRESS DASHBOARD'!CT59</f>
        <v>0</v>
      </c>
      <c r="AY59" s="37"/>
      <c r="AZ59" s="13">
        <f>IF(AX59=0,AT59,AX59+AT59)</f>
        <v>0</v>
      </c>
      <c r="BA59" s="37"/>
      <c r="BB59" s="81">
        <f>IF(AX59=0,AV59,AZ59/AR59)</f>
        <v>0</v>
      </c>
      <c r="BD59" s="11">
        <f>'3.M-PROGRESS DASHBOARD'!CW59-AX59</f>
        <v>-433.33333333333337</v>
      </c>
      <c r="BE59" s="10">
        <f>'3.M-PROGRESS DASHBOARD'!CX59</f>
        <v>350</v>
      </c>
      <c r="BF59" s="10"/>
      <c r="BG59" s="10"/>
      <c r="BH59" s="10"/>
      <c r="BI59" s="29"/>
      <c r="BJ59" s="11">
        <f>'3.M-PROGRESS DASHBOARD'!DU59</f>
        <v>0</v>
      </c>
      <c r="BK59" s="13">
        <f>'3.M-PROGRESS DASHBOARD'!DV59</f>
        <v>-433.33333333333337</v>
      </c>
      <c r="BL59" s="9">
        <f>'3.M-PROGRESS DASHBOARD'!DW59</f>
        <v>0</v>
      </c>
      <c r="BM59" s="37"/>
      <c r="BN59" s="13">
        <f>'3.M-PROGRESS DASHBOARD'!DY59</f>
        <v>0</v>
      </c>
      <c r="BO59" s="37"/>
      <c r="BP59" s="13">
        <f>IF(BN59=0,BJ59,BN59+BJ59)</f>
        <v>0</v>
      </c>
      <c r="BQ59" s="37"/>
      <c r="BR59" s="81">
        <f>IF(BN59=0,BL59,BP59/BH59)</f>
        <v>0</v>
      </c>
      <c r="BS59" s="44"/>
      <c r="BT59" s="46"/>
      <c r="BU59" s="46"/>
      <c r="BV59" s="46"/>
      <c r="BW59" s="46"/>
      <c r="BX59" s="46"/>
      <c r="BY59" s="46"/>
      <c r="CR59" s="1"/>
      <c r="CS59" s="1"/>
      <c r="CT59" s="1"/>
      <c r="CU59" s="1"/>
      <c r="CV59" s="1"/>
      <c r="CW59" s="1"/>
    </row>
    <row r="60" spans="1:101" s="14" customFormat="1" x14ac:dyDescent="0.25">
      <c r="A60" s="55"/>
      <c r="B60" s="55"/>
      <c r="C60" s="55"/>
      <c r="D60" s="55"/>
      <c r="E60" s="55"/>
      <c r="F60" s="55"/>
      <c r="G60" s="55"/>
      <c r="H60" s="55"/>
      <c r="I60" s="55"/>
      <c r="J60" s="55"/>
      <c r="K60" s="55"/>
      <c r="L60" s="55"/>
      <c r="M60" s="55"/>
      <c r="N60" s="55"/>
      <c r="O60" s="55"/>
      <c r="P60" s="55"/>
      <c r="Q60" s="55"/>
      <c r="R60" s="55"/>
      <c r="S60" s="44"/>
      <c r="T60" s="80"/>
      <c r="U60" s="80"/>
      <c r="V60" s="80"/>
      <c r="W60" s="80"/>
      <c r="X60" s="80"/>
      <c r="Y60" s="80"/>
      <c r="Z60" s="80"/>
      <c r="AA60" s="80"/>
      <c r="AB60" s="80"/>
      <c r="AC60" s="80"/>
      <c r="AD60" s="80"/>
      <c r="AE60" s="55"/>
      <c r="AF60" s="55"/>
      <c r="AG60" s="55"/>
      <c r="AH60" s="80"/>
      <c r="AI60" s="80"/>
      <c r="AJ60" s="80"/>
      <c r="AK60" s="80"/>
      <c r="AL60" s="80"/>
      <c r="AM60" s="80"/>
      <c r="AN60" s="80"/>
      <c r="AO60" s="80"/>
      <c r="AP60" s="80"/>
      <c r="AQ60" s="55"/>
      <c r="AR60" s="55"/>
      <c r="AS60" s="55"/>
      <c r="AT60" s="55"/>
      <c r="AU60" s="55"/>
      <c r="AV60" s="55"/>
      <c r="AW60" s="80"/>
      <c r="AX60" s="80"/>
      <c r="AY60" s="80"/>
      <c r="AZ60" s="80"/>
      <c r="BA60" s="80"/>
      <c r="BB60" s="80"/>
      <c r="BC60" s="80"/>
      <c r="BD60" s="80"/>
      <c r="BE60" s="80"/>
      <c r="BF60" s="55"/>
      <c r="BG60" s="55"/>
      <c r="BH60" s="55"/>
      <c r="BI60" s="55"/>
      <c r="BJ60" s="55"/>
      <c r="BK60" s="55"/>
      <c r="BL60" s="55"/>
      <c r="BM60" s="80"/>
      <c r="BN60" s="80"/>
      <c r="BO60" s="80"/>
      <c r="BP60" s="80"/>
      <c r="BQ60" s="80"/>
      <c r="BR60" s="80"/>
      <c r="BS60" s="44"/>
      <c r="BT60" s="44"/>
    </row>
    <row r="61" spans="1:101" s="14" customFormat="1" x14ac:dyDescent="0.25">
      <c r="A61" s="59"/>
      <c r="B61" s="60"/>
      <c r="C61" s="60"/>
      <c r="D61" s="60"/>
      <c r="E61" s="60"/>
      <c r="F61" s="60"/>
      <c r="G61" s="60"/>
      <c r="H61" s="60"/>
      <c r="I61" s="60"/>
      <c r="J61" s="60"/>
      <c r="K61" s="60"/>
      <c r="L61" s="60"/>
      <c r="M61" s="60"/>
      <c r="N61" s="60"/>
      <c r="O61" s="60"/>
      <c r="P61" s="60"/>
      <c r="Q61" s="60"/>
      <c r="R61" s="60"/>
      <c r="S61" s="79"/>
      <c r="T61" s="53"/>
      <c r="U61" s="53"/>
      <c r="V61" s="53"/>
      <c r="W61" s="53"/>
      <c r="X61" s="53"/>
      <c r="Y61" s="53"/>
      <c r="Z61" s="53"/>
      <c r="AA61" s="53"/>
      <c r="AB61" s="53"/>
      <c r="AC61" s="53"/>
      <c r="AD61" s="53"/>
      <c r="AE61" s="60"/>
      <c r="AF61" s="60"/>
      <c r="AG61" s="60"/>
      <c r="AH61" s="53"/>
      <c r="AI61" s="53"/>
      <c r="AJ61" s="53"/>
      <c r="AK61" s="53"/>
      <c r="AL61" s="53"/>
      <c r="AM61" s="53"/>
      <c r="AN61" s="53"/>
      <c r="AO61" s="53"/>
      <c r="AP61" s="53"/>
      <c r="AQ61" s="60"/>
      <c r="AR61" s="60"/>
      <c r="AS61" s="60"/>
      <c r="AT61" s="60"/>
      <c r="AU61" s="60"/>
      <c r="AV61" s="60"/>
      <c r="AW61" s="53"/>
      <c r="AX61" s="53"/>
      <c r="AY61" s="53"/>
      <c r="AZ61" s="53"/>
      <c r="BA61" s="53"/>
      <c r="BB61" s="53"/>
      <c r="BC61" s="53"/>
      <c r="BD61" s="53"/>
      <c r="BE61" s="53"/>
      <c r="BF61" s="60"/>
      <c r="BG61" s="60"/>
      <c r="BH61" s="60"/>
      <c r="BI61" s="60"/>
      <c r="BJ61" s="60"/>
      <c r="BK61" s="60"/>
      <c r="BL61" s="61"/>
      <c r="BM61" s="53"/>
      <c r="BN61" s="53"/>
      <c r="BO61" s="53"/>
      <c r="BP61" s="53"/>
      <c r="BQ61" s="53"/>
      <c r="BR61" s="53"/>
      <c r="BS61" s="54"/>
      <c r="BT61" s="44"/>
      <c r="BU61" s="44"/>
      <c r="BV61" s="44"/>
      <c r="BW61" s="44"/>
    </row>
    <row r="62" spans="1:101" s="14" customFormat="1" x14ac:dyDescent="0.25">
      <c r="A62" s="2" t="s">
        <v>88</v>
      </c>
      <c r="B62" s="56"/>
      <c r="C62" s="48">
        <f>SUM(C59,C57,C50,C42,C32,C25,C18,C12)</f>
        <v>5387</v>
      </c>
      <c r="D62" s="48">
        <f>SUM(D59,D57,D50,D42,D32,D25,D18,D12)</f>
        <v>1771.6666666666665</v>
      </c>
      <c r="E62" s="48">
        <f>SUM(E59,E57,E50,E42,E32,E25,E18,E12)</f>
        <v>3279</v>
      </c>
      <c r="F62" s="46"/>
      <c r="G62" s="48">
        <f>'3.M-PROGRESS DASHBOARD'!G62</f>
        <v>-22.333333333333485</v>
      </c>
      <c r="H62" s="48">
        <f t="shared" si="1"/>
        <v>3256.6666666666665</v>
      </c>
      <c r="I62" s="46"/>
      <c r="J62" s="48">
        <f>SUM(J59,J57,J50,J42,J32,J25,J18,J12)</f>
        <v>2966</v>
      </c>
      <c r="K62" s="48">
        <f>SUM(K59,K57,K50,K42,K32,K25,K18,K12)</f>
        <v>313</v>
      </c>
      <c r="L62" s="57"/>
      <c r="M62" s="9">
        <f t="shared" si="2"/>
        <v>1.0068577277379733</v>
      </c>
      <c r="N62" s="57"/>
      <c r="O62" s="48">
        <f>SUM(O59,O57,O50,O42,O32,O25,O18,O12)</f>
        <v>1107</v>
      </c>
      <c r="P62" s="29"/>
      <c r="Q62" s="48">
        <f>SUM(Q59,Q57,Q50,Q42,Q32,Q25,Q18,Q12)</f>
        <v>585</v>
      </c>
      <c r="R62" s="48">
        <f>SUM(R59,R57,R50,R42,R32,R25,R18,R12)</f>
        <v>146</v>
      </c>
      <c r="S62" s="7">
        <f>'3.M-PROGRESS DASHBOARD'!AJ62</f>
        <v>0.52845528455284552</v>
      </c>
      <c r="T62" s="38"/>
      <c r="U62" s="48">
        <f>SUM(U59,U57,U50,U42,U32,U25,U18,U12)</f>
        <v>0</v>
      </c>
      <c r="V62" s="38"/>
      <c r="W62" s="48">
        <f>SUM(W59,W57,W50,W42,W32,W25,W18,W12)</f>
        <v>686</v>
      </c>
      <c r="X62" s="38"/>
      <c r="Y62" s="81">
        <f>IF(U62=0,S62,W62/O62)</f>
        <v>0.52845528455284552</v>
      </c>
      <c r="AA62" s="48">
        <f>SUM(AA59,AA57,AA50,AA42,AA32,AA25,AA18,AA12)</f>
        <v>819.33333333333326</v>
      </c>
      <c r="AB62" s="48">
        <f>SUM(AB59,AB57,AB50,AB42,AB32,AB25,AB18,AB12)</f>
        <v>731</v>
      </c>
      <c r="AC62" s="58"/>
      <c r="AD62" s="24"/>
      <c r="AE62" s="48">
        <f>SUM(AE59,AE57,AE50,AE42,AE32,AE25,AE18,AE12)</f>
        <v>1697</v>
      </c>
      <c r="AF62" s="48">
        <f>SUM(AF59,AF57,AF50,AF42,AF32,AF25,AF18,AF12)</f>
        <v>-877.66666666666652</v>
      </c>
      <c r="AG62" s="7">
        <f>'3.M-PROGRESS DASHBOARD'!BN62</f>
        <v>2.0711960943856798</v>
      </c>
      <c r="AH62" s="38"/>
      <c r="AI62" s="48">
        <f>SUM(AI59,AI57,AI50,AI42,AI32,AI25,AI18,AI12)</f>
        <v>313</v>
      </c>
      <c r="AJ62" s="38"/>
      <c r="AK62" s="48">
        <f>SUM(AK59,AK57,AK50,AK42,AK32,AK25,AK18,AK12)</f>
        <v>2667</v>
      </c>
      <c r="AL62" s="38"/>
      <c r="AM62" s="81">
        <f t="shared" si="5"/>
        <v>3.255085435313263</v>
      </c>
      <c r="AO62" s="48">
        <f>SUM(AO59,AO57,AO50,AO42,AO32,AO25,AO18,AO12)</f>
        <v>1051.8333333333333</v>
      </c>
      <c r="AP62" s="48">
        <f>SUM(AP59,AP57,AP50,AP42,AP32,AP25,AP18,AP12)</f>
        <v>1755</v>
      </c>
      <c r="AQ62" s="6"/>
      <c r="AR62" s="6"/>
      <c r="AS62" s="29"/>
      <c r="AT62" s="48">
        <f>SUM(AT59,AT57,AT50,AT42,AT32,AT25,AT18,AT12)</f>
        <v>684</v>
      </c>
      <c r="AU62" s="48">
        <f>SUM(AU59,AU57,AU50,AU42,AU32,AU25,AU18,AU12)</f>
        <v>367.83333333333331</v>
      </c>
      <c r="AV62" s="7">
        <f>'3.M-PROGRESS DASHBOARD'!CR62</f>
        <v>0.65029313896371421</v>
      </c>
      <c r="AW62" s="38"/>
      <c r="AX62" s="48">
        <f>SUM(AX59,AX57,AX50,AX42,AX32,AX25,AX18,AX12)</f>
        <v>0</v>
      </c>
      <c r="AY62" s="38"/>
      <c r="AZ62" s="48">
        <f>SUM(AZ59,AZ57,AZ50,AZ42,AZ32,AZ25,AZ18,AZ12)</f>
        <v>937</v>
      </c>
      <c r="BA62" s="38"/>
      <c r="BB62" s="81">
        <f>IF(AX62=0,AV62,AZ62/AR62)</f>
        <v>0.65029313896371421</v>
      </c>
      <c r="BD62" s="48">
        <f>SUM(BD59,BD57,BD50,BD42,BD32,BD25,BD18,BD12)</f>
        <v>1771.6666666666665</v>
      </c>
      <c r="BE62" s="48">
        <f>SUM(BE59,BE57,BE50,BE42,BE32,BE25,BE18,BE12)</f>
        <v>1794</v>
      </c>
      <c r="BF62" s="58"/>
      <c r="BG62" s="58"/>
      <c r="BH62" s="58"/>
      <c r="BI62" s="29"/>
      <c r="BJ62" s="48">
        <f>SUM(BJ59,BJ57,BJ50,BJ42,BJ32,BJ25,BJ18,BJ12)</f>
        <v>0</v>
      </c>
      <c r="BK62" s="48">
        <f>SUM(BK59,BK57,BK50,BK42,BK32,BK25,BK18,BK12)</f>
        <v>1771.6666666666665</v>
      </c>
      <c r="BL62" s="7">
        <f>'3.M-PROGRESS DASHBOARD'!DW62</f>
        <v>0</v>
      </c>
      <c r="BM62" s="38"/>
      <c r="BN62" s="48">
        <f>SUM(BN59,BN57,BN50,BN42,BN32,BN25,BN18,BN12)</f>
        <v>0</v>
      </c>
      <c r="BO62" s="38"/>
      <c r="BP62" s="48">
        <f>SUM(BP59,BP57,BP50,BP42,BP32,BP25,BP18,BP12)</f>
        <v>0</v>
      </c>
      <c r="BQ62" s="38"/>
      <c r="BR62" s="81">
        <f>IF(BN62=0,BL62,BP62/BH62)</f>
        <v>0</v>
      </c>
    </row>
    <row r="63" spans="1:101" s="14" customFormat="1" x14ac:dyDescent="0.25"/>
    <row r="64" spans="1:101"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row r="103" s="14" customFormat="1" x14ac:dyDescent="0.25"/>
    <row r="104" s="14" customFormat="1" x14ac:dyDescent="0.25"/>
    <row r="105" s="14" customFormat="1" x14ac:dyDescent="0.25"/>
    <row r="106" s="14" customFormat="1" x14ac:dyDescent="0.25"/>
    <row r="107" s="14" customFormat="1" x14ac:dyDescent="0.25"/>
    <row r="108" s="14" customFormat="1" x14ac:dyDescent="0.25"/>
    <row r="109" s="14" customFormat="1" x14ac:dyDescent="0.25"/>
    <row r="110" s="14" customFormat="1" x14ac:dyDescent="0.25"/>
    <row r="111" s="14" customFormat="1" x14ac:dyDescent="0.25"/>
    <row r="112" s="14" customFormat="1" x14ac:dyDescent="0.25"/>
    <row r="113" spans="1:101" s="14" customFormat="1" x14ac:dyDescent="0.25"/>
    <row r="114" spans="1:101" s="14" customFormat="1" x14ac:dyDescent="0.25"/>
    <row r="115" spans="1:101" s="14" customFormat="1" x14ac:dyDescent="0.25"/>
    <row r="116" spans="1:101" s="14" customFormat="1" x14ac:dyDescent="0.25"/>
    <row r="117" spans="1:101" s="14" customFormat="1" x14ac:dyDescent="0.25"/>
    <row r="118" spans="1:101" x14ac:dyDescent="0.25">
      <c r="A118" s="4"/>
      <c r="C118" s="4"/>
      <c r="D118" s="4"/>
      <c r="E118" s="4"/>
      <c r="J118" s="4"/>
      <c r="K118" s="4"/>
      <c r="M118" s="4"/>
      <c r="O118" s="4"/>
      <c r="P118" s="4"/>
      <c r="Q118" s="4"/>
      <c r="R118" s="4"/>
      <c r="S118" s="4"/>
      <c r="T118" s="14"/>
      <c r="U118" s="14"/>
      <c r="V118" s="14"/>
      <c r="W118" s="14"/>
      <c r="X118" s="14"/>
      <c r="Y118" s="14"/>
      <c r="AA118" s="4"/>
      <c r="AB118" s="4"/>
      <c r="AC118" s="4"/>
      <c r="AD118" s="4"/>
      <c r="AH118" s="14"/>
      <c r="AI118" s="14"/>
      <c r="AJ118" s="14"/>
      <c r="AK118" s="14"/>
      <c r="AL118" s="14"/>
      <c r="AM118" s="14"/>
      <c r="AO118" s="4"/>
      <c r="AP118" s="4"/>
      <c r="AQ118" s="4"/>
      <c r="AR118" s="4"/>
      <c r="AS118" s="4"/>
      <c r="AW118" s="14"/>
      <c r="AX118" s="14"/>
      <c r="AY118" s="14"/>
      <c r="AZ118" s="14"/>
      <c r="BA118" s="14"/>
      <c r="BB118" s="14"/>
      <c r="BD118" s="4"/>
      <c r="BE118" s="4"/>
      <c r="BF118" s="4"/>
      <c r="BG118" s="4"/>
      <c r="BH118" s="4"/>
      <c r="BI118" s="4"/>
      <c r="BM118" s="14"/>
      <c r="BN118" s="14"/>
      <c r="BO118" s="14"/>
      <c r="BP118" s="14"/>
      <c r="BQ118" s="14"/>
      <c r="BR118" s="14"/>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row>
    <row r="119" spans="1:101" x14ac:dyDescent="0.25">
      <c r="A119" s="4"/>
      <c r="C119" s="4"/>
      <c r="D119" s="4"/>
      <c r="E119" s="4"/>
      <c r="J119" s="4"/>
      <c r="K119" s="4"/>
      <c r="M119" s="4"/>
      <c r="O119" s="4"/>
      <c r="P119" s="4"/>
      <c r="Q119" s="4"/>
      <c r="R119" s="4"/>
      <c r="S119" s="4"/>
      <c r="T119" s="14"/>
      <c r="U119" s="14"/>
      <c r="V119" s="14"/>
      <c r="W119" s="14"/>
      <c r="X119" s="14"/>
      <c r="Y119" s="14"/>
      <c r="AA119" s="4"/>
      <c r="AB119" s="4"/>
      <c r="AC119" s="4"/>
      <c r="AD119" s="4"/>
      <c r="AH119" s="14"/>
      <c r="AI119" s="14"/>
      <c r="AJ119" s="14"/>
      <c r="AK119" s="14"/>
      <c r="AL119" s="14"/>
      <c r="AM119" s="14"/>
      <c r="AO119" s="4"/>
      <c r="AP119" s="4"/>
      <c r="AQ119" s="4"/>
      <c r="AR119" s="4"/>
      <c r="AS119" s="4"/>
      <c r="AW119" s="14"/>
      <c r="AX119" s="14"/>
      <c r="AY119" s="14"/>
      <c r="AZ119" s="14"/>
      <c r="BA119" s="14"/>
      <c r="BB119" s="14"/>
      <c r="BD119" s="4"/>
      <c r="BE119" s="4"/>
      <c r="BF119" s="4"/>
      <c r="BG119" s="4"/>
      <c r="BH119" s="4"/>
      <c r="BI119" s="4"/>
      <c r="BM119" s="14"/>
      <c r="BN119" s="14"/>
      <c r="BO119" s="14"/>
      <c r="BP119" s="14"/>
      <c r="BQ119" s="14"/>
      <c r="BR119" s="14"/>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row>
    <row r="120" spans="1:101" x14ac:dyDescent="0.25">
      <c r="A120" s="4"/>
      <c r="C120" s="4"/>
      <c r="D120" s="4"/>
      <c r="E120" s="4"/>
      <c r="J120" s="4"/>
      <c r="K120" s="4"/>
      <c r="M120" s="4"/>
      <c r="O120" s="4"/>
      <c r="P120" s="4"/>
      <c r="Q120" s="4"/>
      <c r="R120" s="4"/>
      <c r="S120" s="4"/>
      <c r="AA120" s="4"/>
      <c r="AB120" s="4"/>
      <c r="AC120" s="4"/>
      <c r="AD120" s="4"/>
      <c r="AO120" s="4"/>
      <c r="AP120" s="4"/>
      <c r="AQ120" s="4"/>
      <c r="AR120" s="4"/>
      <c r="AS120" s="4"/>
      <c r="BD120" s="4"/>
      <c r="BE120" s="4"/>
      <c r="BF120" s="4"/>
      <c r="BG120" s="4"/>
      <c r="BH120" s="4"/>
      <c r="BI120" s="4"/>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row>
    <row r="121" spans="1:101" x14ac:dyDescent="0.25">
      <c r="A121" s="4"/>
      <c r="C121" s="4"/>
      <c r="D121" s="4"/>
      <c r="E121" s="4"/>
      <c r="J121" s="4"/>
      <c r="K121" s="4"/>
      <c r="M121" s="4"/>
      <c r="O121" s="4"/>
      <c r="P121" s="4"/>
      <c r="Q121" s="4"/>
      <c r="R121" s="4"/>
      <c r="S121" s="4"/>
      <c r="AA121" s="4"/>
      <c r="AB121" s="4"/>
      <c r="AC121" s="4"/>
      <c r="AD121" s="4"/>
      <c r="AO121" s="4"/>
      <c r="AP121" s="4"/>
      <c r="AQ121" s="4"/>
      <c r="AR121" s="4"/>
      <c r="AS121" s="4"/>
      <c r="BD121" s="4"/>
      <c r="BE121" s="4"/>
      <c r="BF121" s="4"/>
      <c r="BG121" s="4"/>
      <c r="BH121" s="4"/>
      <c r="BI121" s="4"/>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row>
    <row r="122" spans="1:101" x14ac:dyDescent="0.25">
      <c r="A122" s="4"/>
      <c r="C122" s="4"/>
      <c r="D122" s="4"/>
      <c r="E122" s="4"/>
      <c r="J122" s="4"/>
      <c r="K122" s="4"/>
      <c r="M122" s="4"/>
      <c r="O122" s="4"/>
      <c r="P122" s="4"/>
      <c r="Q122" s="4"/>
      <c r="R122" s="4"/>
      <c r="S122" s="4"/>
      <c r="AA122" s="4"/>
      <c r="AB122" s="4"/>
      <c r="AC122" s="4"/>
      <c r="AD122" s="4"/>
      <c r="AO122" s="4"/>
      <c r="AP122" s="4"/>
      <c r="AQ122" s="4"/>
      <c r="AR122" s="4"/>
      <c r="AS122" s="4"/>
      <c r="BD122" s="4"/>
      <c r="BE122" s="4"/>
      <c r="BF122" s="4"/>
      <c r="BG122" s="4"/>
      <c r="BH122" s="4"/>
      <c r="BI122" s="4"/>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row>
    <row r="123" spans="1:101" x14ac:dyDescent="0.25">
      <c r="A123" s="4"/>
      <c r="C123" s="4"/>
      <c r="D123" s="4"/>
      <c r="E123" s="4"/>
      <c r="J123" s="4"/>
      <c r="K123" s="4"/>
      <c r="M123" s="4"/>
      <c r="O123" s="4"/>
      <c r="P123" s="4"/>
      <c r="Q123" s="4"/>
      <c r="R123" s="4"/>
      <c r="S123" s="4"/>
      <c r="AA123" s="4"/>
      <c r="AB123" s="4"/>
      <c r="AC123" s="4"/>
      <c r="AD123" s="4"/>
      <c r="AO123" s="4"/>
      <c r="AP123" s="4"/>
      <c r="AQ123" s="4"/>
      <c r="AR123" s="4"/>
      <c r="AS123" s="4"/>
      <c r="BD123" s="4"/>
      <c r="BE123" s="4"/>
      <c r="BF123" s="4"/>
      <c r="BG123" s="4"/>
      <c r="BH123" s="4"/>
      <c r="BI123" s="4"/>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row>
    <row r="124" spans="1:101" x14ac:dyDescent="0.25">
      <c r="A124" s="4"/>
      <c r="C124" s="4"/>
      <c r="D124" s="4"/>
      <c r="E124" s="4"/>
      <c r="J124" s="4"/>
      <c r="K124" s="4"/>
      <c r="M124" s="4"/>
      <c r="O124" s="4"/>
      <c r="P124" s="4"/>
      <c r="Q124" s="4"/>
      <c r="R124" s="4"/>
      <c r="S124" s="4"/>
      <c r="AA124" s="4"/>
      <c r="AB124" s="4"/>
      <c r="AC124" s="4"/>
      <c r="AD124" s="4"/>
      <c r="AO124" s="4"/>
      <c r="AP124" s="4"/>
      <c r="AQ124" s="4"/>
      <c r="AR124" s="4"/>
      <c r="AS124" s="4"/>
      <c r="BD124" s="4"/>
      <c r="BE124" s="4"/>
      <c r="BF124" s="4"/>
      <c r="BG124" s="4"/>
      <c r="BH124" s="4"/>
      <c r="BI124" s="4"/>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row>
    <row r="125" spans="1:101" x14ac:dyDescent="0.25">
      <c r="A125" s="4"/>
      <c r="C125" s="4"/>
      <c r="D125" s="4"/>
      <c r="E125" s="4"/>
      <c r="J125" s="4"/>
      <c r="K125" s="4"/>
      <c r="M125" s="4"/>
      <c r="O125" s="4"/>
      <c r="P125" s="4"/>
      <c r="Q125" s="4"/>
      <c r="R125" s="4"/>
      <c r="S125" s="4"/>
      <c r="AA125" s="4"/>
      <c r="AB125" s="4"/>
      <c r="AC125" s="4"/>
      <c r="AD125" s="4"/>
      <c r="AO125" s="4"/>
      <c r="AP125" s="4"/>
      <c r="AQ125" s="4"/>
      <c r="AR125" s="4"/>
      <c r="AS125" s="4"/>
      <c r="BD125" s="4"/>
      <c r="BE125" s="4"/>
      <c r="BF125" s="4"/>
      <c r="BG125" s="4"/>
      <c r="BH125" s="4"/>
      <c r="BI125" s="4"/>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row>
    <row r="126" spans="1:101" x14ac:dyDescent="0.25">
      <c r="A126" s="4"/>
      <c r="C126" s="4"/>
      <c r="D126" s="4"/>
      <c r="E126" s="4"/>
      <c r="J126" s="4"/>
      <c r="K126" s="4"/>
      <c r="M126" s="4"/>
      <c r="O126" s="4"/>
      <c r="P126" s="4"/>
      <c r="Q126" s="4"/>
      <c r="R126" s="4"/>
      <c r="S126" s="4"/>
      <c r="AA126" s="4"/>
      <c r="AB126" s="4"/>
      <c r="AC126" s="4"/>
      <c r="AD126" s="4"/>
      <c r="AO126" s="4"/>
      <c r="AP126" s="4"/>
      <c r="AQ126" s="4"/>
      <c r="AR126" s="4"/>
      <c r="AS126" s="4"/>
      <c r="BD126" s="4"/>
      <c r="BE126" s="4"/>
      <c r="BF126" s="4"/>
      <c r="BG126" s="4"/>
      <c r="BH126" s="4"/>
      <c r="BI126" s="4"/>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row>
    <row r="127" spans="1:101" x14ac:dyDescent="0.25">
      <c r="A127" s="4"/>
      <c r="C127" s="4"/>
      <c r="D127" s="4"/>
      <c r="E127" s="4"/>
      <c r="J127" s="4"/>
      <c r="K127" s="4"/>
      <c r="M127" s="4"/>
      <c r="O127" s="4"/>
      <c r="P127" s="4"/>
      <c r="Q127" s="4"/>
      <c r="R127" s="4"/>
      <c r="S127" s="4"/>
      <c r="AA127" s="4"/>
      <c r="AB127" s="4"/>
      <c r="AC127" s="4"/>
      <c r="AD127" s="4"/>
      <c r="AO127" s="4"/>
      <c r="AP127" s="4"/>
      <c r="AQ127" s="4"/>
      <c r="AR127" s="4"/>
      <c r="AS127" s="4"/>
      <c r="BD127" s="4"/>
      <c r="BE127" s="4"/>
      <c r="BF127" s="4"/>
      <c r="BG127" s="4"/>
      <c r="BH127" s="4"/>
      <c r="BI127" s="4"/>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row>
  </sheetData>
  <sheetProtection selectLockedCells="1"/>
  <mergeCells count="6">
    <mergeCell ref="BD6:BR6"/>
    <mergeCell ref="A2:A5"/>
    <mergeCell ref="C6:M6"/>
    <mergeCell ref="AA6:AM6"/>
    <mergeCell ref="O6:Y6"/>
    <mergeCell ref="AO6:BB6"/>
  </mergeCells>
  <conditionalFormatting sqref="M6 S6 Y6 AG6 AM6 AV6 BB6 BL6 BR6 BR704:BR1048576 BL704:BL1048576 BB704:BB1048576 AV704:AV1048576 AM704:AM1048576 AG704:AG1048576 Y704:Y1048576 S704:S1048576 M704:M1048576 BR62 BL62 BB62 AV62 AM62 AG62 Y62 S62 M62 BR59 BL59 BB59 AV59 AM59 AG59 Y59 S59 M59 BR53:BR57 BL53:BL57 BB53:BB57 AV53:AV57 AM53:AM57 AG53:AG57 Y53:Y57 S53:S57 M53:M57 BR44:BR50 BL44:BL50 BB44:BB50 AV44:AV50 AM44:AM50 AG44:AG50 Y44:Y50 S44:S50 M44:M50 BR40:BR42 BL40:BL42 BB40:BB42 AV40:AV42 AM40:AM42 AG40:AG42 Y40:Y42 S40:S42 M40:M42 BR35:BR37 BL35:BL37 BB35:BB37 AV35:AV37 AM35:AM37 AG35:AG37 Y35:Y37 S35:S37 M35:M37 BR28:BR32 BL28:BL32 BB28:BB32 AV28:AV32 AM28:AM32 AG28:AG32 Y28:Y32 S28:S32 M28:M32 BR21:BR25 BL21:BL25 BB21:BB25 AV21:AV25 AM21:AM25 AG21:AG25 Y21:Y25 S21:S25 M21:M25 BR15:BR18 BL15:BL18 BB15:BB18 AV15:AV18 AM15:AM18 AG15:AG18 Y15:Y18 S15:S18 BR9:BR12 BL9:BL12 BB9:BB12 AV9:AV12 AM9:AM12 AG9:AG12 Y9:Y12 S9:S12 M9:M12 M15:M18">
    <cfRule type="cellIs" dxfId="7" priority="4" operator="between">
      <formula>0</formula>
      <formula>0.75</formula>
    </cfRule>
    <cfRule type="cellIs" dxfId="6" priority="3" operator="between">
      <formula>0.751</formula>
      <formula>0.999</formula>
    </cfRule>
    <cfRule type="cellIs" dxfId="5" priority="2" operator="greaterThanOrEqual">
      <formula>1</formula>
    </cfRule>
    <cfRule type="cellIs" dxfId="4" priority="1" operator="equal">
      <formula>"NO TARGET"</formula>
    </cfRule>
  </conditionalFormatting>
  <pageMargins left="0.25" right="0.25" top="0.75" bottom="0.75" header="0.3" footer="0.3"/>
  <pageSetup paperSize="8"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129"/>
  <sheetViews>
    <sheetView showGridLines="0" showRowColHeaders="0" zoomScaleNormal="100" workbookViewId="0">
      <pane xSplit="1" topLeftCell="B1" activePane="topRight" state="frozen"/>
      <selection pane="topRight"/>
    </sheetView>
  </sheetViews>
  <sheetFormatPr defaultRowHeight="15" x14ac:dyDescent="0.25"/>
  <cols>
    <col min="1" max="1" width="38.7109375" style="161" customWidth="1"/>
    <col min="2" max="2" width="0.85546875" style="160" customWidth="1"/>
    <col min="3" max="5" width="9.140625" style="161"/>
    <col min="6" max="6" width="0.85546875" style="160" customWidth="1"/>
    <col min="7" max="7" width="9.140625" style="160" customWidth="1"/>
    <col min="8" max="8" width="0.85546875" style="160" customWidth="1"/>
    <col min="9" max="9" width="9.140625" style="160" customWidth="1"/>
    <col min="10" max="10" width="0.85546875" style="160" hidden="1" customWidth="1"/>
    <col min="11" max="11" width="0" style="161" hidden="1" customWidth="1"/>
    <col min="12" max="12" width="10.140625" style="161" hidden="1" customWidth="1"/>
    <col min="13" max="13" width="0.85546875" style="160" customWidth="1"/>
    <col min="14" max="14" width="9.140625" style="161"/>
    <col min="15" max="15" width="0.85546875" style="161" customWidth="1"/>
    <col min="16" max="18" width="9.140625" style="161"/>
    <col min="19" max="19" width="10.7109375" style="161" customWidth="1"/>
    <col min="20" max="21" width="9.140625" style="161" hidden="1" customWidth="1"/>
    <col min="22" max="23" width="9.140625" style="161"/>
    <col min="24" max="24" width="9.140625" style="161" customWidth="1"/>
    <col min="25" max="25" width="10.28515625" style="161" customWidth="1"/>
    <col min="26" max="28" width="9.140625" style="161" hidden="1" customWidth="1"/>
    <col min="29" max="31" width="9.140625" style="161"/>
    <col min="32" max="32" width="10.5703125" style="161" customWidth="1"/>
    <col min="33" max="33" width="0.85546875" style="161" customWidth="1"/>
    <col min="34" max="35" width="9.140625" style="161"/>
    <col min="36" max="36" width="10.5703125" style="161" customWidth="1"/>
    <col min="37" max="37" width="0.85546875" style="161" customWidth="1"/>
    <col min="38" max="38" width="10.7109375" style="161" customWidth="1"/>
    <col min="39" max="40" width="9.140625" style="160"/>
    <col min="41" max="43" width="9.140625" style="161"/>
    <col min="44" max="44" width="9.140625" style="161" hidden="1" customWidth="1"/>
    <col min="45" max="45" width="0.85546875" style="161" customWidth="1"/>
    <col min="46" max="48" width="9.140625" style="161"/>
    <col min="49" max="49" width="10.140625" style="161" customWidth="1"/>
    <col min="50" max="51" width="9.140625" style="161" hidden="1" customWidth="1"/>
    <col min="52" max="54" width="9.140625" style="161"/>
    <col min="55" max="55" width="10.5703125" style="161" customWidth="1"/>
    <col min="56" max="58" width="9.140625" style="161" hidden="1" customWidth="1"/>
    <col min="59" max="61" width="9.140625" style="161"/>
    <col min="62" max="62" width="10.42578125" style="161" customWidth="1"/>
    <col min="63" max="63" width="0.85546875" style="161" customWidth="1"/>
    <col min="64" max="65" width="9.140625" style="161"/>
    <col min="66" max="66" width="11" style="161" customWidth="1"/>
    <col min="67" max="67" width="0.85546875" style="161" customWidth="1"/>
    <col min="68" max="68" width="10.7109375" style="161" customWidth="1"/>
    <col min="69" max="69" width="9.140625" style="160"/>
    <col min="70" max="72" width="9.140625" style="161"/>
    <col min="73" max="74" width="9.140625" style="161" hidden="1" customWidth="1"/>
    <col min="75" max="75" width="0.85546875" style="161" customWidth="1"/>
    <col min="76" max="78" width="9.140625" style="161"/>
    <col min="79" max="79" width="10.28515625" style="161" customWidth="1"/>
    <col min="80" max="81" width="9.140625" style="161" hidden="1" customWidth="1"/>
    <col min="82" max="84" width="9.140625" style="161"/>
    <col min="85" max="85" width="10.85546875" style="161" customWidth="1"/>
    <col min="86" max="88" width="9.140625" style="161" hidden="1" customWidth="1"/>
    <col min="89" max="91" width="9.140625" style="161"/>
    <col min="92" max="92" width="10.5703125" style="161" customWidth="1"/>
    <col min="93" max="93" width="0.85546875" style="161" customWidth="1"/>
    <col min="94" max="95" width="9.140625" style="161"/>
    <col min="96" max="96" width="10.42578125" style="161" customWidth="1"/>
    <col min="97" max="97" width="0.85546875" style="161" customWidth="1"/>
    <col min="98" max="98" width="10.7109375" style="161" customWidth="1"/>
    <col min="99" max="99" width="9.140625" style="160"/>
    <col min="100" max="102" width="9.140625" style="161"/>
    <col min="103" max="105" width="9.140625" style="161" hidden="1" customWidth="1"/>
    <col min="106" max="106" width="0.85546875" style="161" customWidth="1"/>
    <col min="107" max="109" width="9.140625" style="161"/>
    <col min="110" max="110" width="9.85546875" style="161" customWidth="1"/>
    <col min="111" max="112" width="9.140625" style="161" hidden="1" customWidth="1"/>
    <col min="113" max="115" width="9.140625" style="161"/>
    <col min="116" max="116" width="11" style="161" customWidth="1"/>
    <col min="117" max="119" width="9.140625" style="161" hidden="1" customWidth="1"/>
    <col min="120" max="122" width="9.140625" style="161"/>
    <col min="123" max="123" width="11" style="161" customWidth="1"/>
    <col min="124" max="124" width="0.85546875" style="161" customWidth="1"/>
    <col min="125" max="126" width="9.140625" style="161"/>
    <col min="127" max="127" width="11.7109375" style="161" customWidth="1"/>
    <col min="128" max="128" width="0.85546875" style="161" customWidth="1"/>
    <col min="129" max="129" width="10.7109375" style="161" customWidth="1"/>
    <col min="130" max="160" width="9.140625" style="160"/>
    <col min="161" max="16384" width="9.140625" style="161"/>
  </cols>
  <sheetData>
    <row r="1" spans="1:136" ht="15" customHeight="1" x14ac:dyDescent="0.25">
      <c r="A1" s="157"/>
      <c r="B1" s="158"/>
      <c r="C1" s="159"/>
      <c r="D1" s="159"/>
      <c r="E1" s="159"/>
      <c r="F1" s="158"/>
      <c r="G1" s="158"/>
      <c r="H1" s="158"/>
      <c r="I1" s="158"/>
      <c r="J1" s="158"/>
      <c r="K1" s="159"/>
      <c r="L1" s="159"/>
      <c r="M1" s="158"/>
      <c r="N1" s="159"/>
      <c r="O1" s="159"/>
      <c r="P1" s="159"/>
      <c r="Q1" s="159"/>
      <c r="R1" s="159"/>
      <c r="S1" s="159"/>
      <c r="T1" s="159"/>
      <c r="U1" s="159"/>
      <c r="V1" s="159"/>
      <c r="W1" s="159"/>
      <c r="X1" s="159"/>
      <c r="Y1" s="159"/>
      <c r="Z1" s="159"/>
      <c r="AA1" s="159"/>
      <c r="AB1" s="159"/>
      <c r="AC1" s="159"/>
      <c r="AD1" s="159"/>
      <c r="AE1" s="159"/>
      <c r="AF1" s="159"/>
      <c r="AG1" s="159"/>
      <c r="AH1" s="159"/>
      <c r="AI1" s="159"/>
      <c r="AJ1" s="159"/>
      <c r="AK1" s="160"/>
      <c r="AL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row>
    <row r="2" spans="1:136" ht="15" customHeight="1" x14ac:dyDescent="0.25">
      <c r="A2" s="283" t="s">
        <v>96</v>
      </c>
      <c r="B2" s="162"/>
      <c r="C2" s="163"/>
      <c r="D2" s="163"/>
      <c r="E2" s="163"/>
      <c r="F2" s="162"/>
      <c r="G2" s="162"/>
      <c r="H2" s="162"/>
      <c r="I2" s="162"/>
      <c r="J2" s="162"/>
      <c r="K2" s="163"/>
      <c r="L2" s="163"/>
      <c r="M2" s="162"/>
      <c r="N2" s="163"/>
      <c r="O2" s="163"/>
      <c r="P2" s="163"/>
      <c r="Q2" s="163"/>
      <c r="R2" s="163"/>
      <c r="S2" s="163"/>
      <c r="T2" s="163"/>
      <c r="U2" s="163"/>
      <c r="V2" s="163"/>
      <c r="W2" s="163"/>
      <c r="X2" s="163"/>
      <c r="Y2" s="163"/>
      <c r="Z2" s="163"/>
      <c r="AA2" s="163"/>
      <c r="AB2" s="163"/>
      <c r="AC2" s="163"/>
      <c r="AD2" s="163"/>
      <c r="AE2" s="163"/>
      <c r="AF2" s="163"/>
      <c r="AG2" s="163"/>
      <c r="AH2" s="163"/>
      <c r="AI2" s="163"/>
      <c r="AJ2" s="163"/>
      <c r="AK2" s="160"/>
      <c r="AL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row>
    <row r="3" spans="1:136" ht="15" customHeight="1" x14ac:dyDescent="0.25">
      <c r="A3" s="283"/>
      <c r="B3" s="164"/>
      <c r="C3" s="165"/>
      <c r="D3" s="165"/>
      <c r="E3" s="165"/>
      <c r="F3" s="164"/>
      <c r="G3" s="164"/>
      <c r="H3" s="164"/>
      <c r="I3" s="164"/>
      <c r="J3" s="164"/>
      <c r="K3" s="165"/>
      <c r="L3" s="165"/>
      <c r="M3" s="164"/>
      <c r="N3" s="165"/>
      <c r="O3" s="165"/>
      <c r="P3" s="165"/>
      <c r="Q3" s="165"/>
      <c r="R3" s="165"/>
      <c r="S3" s="165"/>
      <c r="T3" s="165"/>
      <c r="U3" s="165"/>
      <c r="V3" s="165"/>
      <c r="W3" s="165"/>
      <c r="X3" s="165"/>
      <c r="Y3" s="165"/>
      <c r="Z3" s="165"/>
      <c r="AA3" s="165"/>
      <c r="AB3" s="165"/>
      <c r="AC3" s="165"/>
      <c r="AD3" s="165"/>
      <c r="AE3" s="165"/>
      <c r="AF3" s="165"/>
      <c r="AG3" s="165"/>
      <c r="AH3" s="165"/>
      <c r="AI3" s="165"/>
      <c r="AJ3" s="165"/>
      <c r="AK3" s="160"/>
      <c r="AL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row>
    <row r="4" spans="1:136" x14ac:dyDescent="0.25">
      <c r="A4" s="283"/>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0"/>
      <c r="AL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row>
    <row r="5" spans="1:136" s="160" customFormat="1" x14ac:dyDescent="0.25">
      <c r="A5" s="283"/>
      <c r="C5" s="167"/>
      <c r="D5" s="167"/>
      <c r="E5" s="167"/>
      <c r="F5" s="168"/>
      <c r="G5" s="169"/>
      <c r="H5" s="168"/>
      <c r="I5" s="169"/>
      <c r="J5" s="168"/>
      <c r="K5" s="167"/>
      <c r="L5" s="167"/>
      <c r="M5" s="169"/>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R5" s="167"/>
      <c r="BS5" s="167"/>
      <c r="BT5" s="167"/>
      <c r="BU5" s="167"/>
      <c r="BV5" s="167"/>
      <c r="BW5" s="167"/>
      <c r="BX5" s="167"/>
      <c r="BY5" s="167"/>
      <c r="BZ5" s="167"/>
      <c r="CA5" s="167"/>
      <c r="CB5" s="167"/>
      <c r="CC5" s="167"/>
      <c r="CD5" s="167"/>
      <c r="CE5" s="167"/>
      <c r="CF5" s="167"/>
      <c r="CG5" s="167"/>
      <c r="CH5" s="167"/>
      <c r="CI5" s="167"/>
      <c r="CJ5" s="167"/>
      <c r="CK5" s="167"/>
      <c r="CL5" s="167"/>
      <c r="CM5" s="167"/>
      <c r="CN5" s="167"/>
      <c r="CO5" s="167"/>
      <c r="CP5" s="167"/>
      <c r="CQ5" s="167"/>
      <c r="CR5" s="167"/>
      <c r="CS5" s="167"/>
      <c r="CT5" s="167"/>
      <c r="CV5" s="167"/>
      <c r="CW5" s="167"/>
      <c r="CX5" s="167"/>
      <c r="CY5" s="167"/>
      <c r="CZ5" s="167"/>
      <c r="DA5" s="167"/>
      <c r="DB5" s="167"/>
      <c r="DC5" s="167"/>
      <c r="DD5" s="167"/>
      <c r="DE5" s="167"/>
      <c r="DF5" s="167"/>
      <c r="DG5" s="167"/>
      <c r="DH5" s="167"/>
      <c r="DI5" s="167"/>
      <c r="DJ5" s="167"/>
      <c r="DK5" s="167"/>
      <c r="DL5" s="167"/>
      <c r="DM5" s="167"/>
      <c r="DN5" s="167"/>
      <c r="DO5" s="167"/>
      <c r="DP5" s="167"/>
      <c r="DQ5" s="167"/>
      <c r="DR5" s="167"/>
      <c r="DS5" s="167"/>
      <c r="DT5" s="167"/>
      <c r="DU5" s="167"/>
      <c r="DV5" s="167"/>
      <c r="DW5" s="167"/>
      <c r="DX5" s="167"/>
      <c r="DY5" s="167"/>
    </row>
    <row r="6" spans="1:136" x14ac:dyDescent="0.25">
      <c r="A6" s="160"/>
      <c r="C6" s="288" t="s">
        <v>100</v>
      </c>
      <c r="D6" s="289"/>
      <c r="E6" s="289"/>
      <c r="F6" s="289"/>
      <c r="G6" s="289"/>
      <c r="H6" s="289"/>
      <c r="I6" s="289"/>
      <c r="J6" s="289"/>
      <c r="K6" s="289"/>
      <c r="L6" s="290"/>
      <c r="M6" s="170"/>
      <c r="N6" s="286" t="s">
        <v>82</v>
      </c>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O6" s="171"/>
      <c r="AP6" s="284" t="s">
        <v>83</v>
      </c>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5"/>
      <c r="BR6" s="171"/>
      <c r="BS6" s="282" t="s">
        <v>84</v>
      </c>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172"/>
      <c r="CT6" s="172"/>
      <c r="CV6" s="171"/>
      <c r="CW6" s="282" t="s">
        <v>85</v>
      </c>
      <c r="CX6" s="282"/>
      <c r="CY6" s="282"/>
      <c r="CZ6" s="282"/>
      <c r="DA6" s="282"/>
      <c r="DB6" s="282"/>
      <c r="DC6" s="282"/>
      <c r="DD6" s="282"/>
      <c r="DE6" s="282"/>
      <c r="DF6" s="282"/>
      <c r="DG6" s="282"/>
      <c r="DH6" s="282"/>
      <c r="DI6" s="282"/>
      <c r="DJ6" s="282"/>
      <c r="DK6" s="282"/>
      <c r="DL6" s="282"/>
      <c r="DM6" s="282"/>
      <c r="DN6" s="282"/>
      <c r="DO6" s="282"/>
      <c r="DP6" s="282"/>
      <c r="DQ6" s="282"/>
      <c r="DR6" s="282"/>
      <c r="DS6" s="282"/>
      <c r="DT6" s="282"/>
      <c r="DU6" s="282"/>
      <c r="DV6" s="282"/>
      <c r="DW6" s="282"/>
      <c r="DX6" s="172"/>
      <c r="DY6" s="172"/>
    </row>
    <row r="7" spans="1:136" ht="33.75" customHeight="1" x14ac:dyDescent="0.25">
      <c r="A7" s="173"/>
      <c r="B7" s="174"/>
      <c r="C7" s="175" t="s">
        <v>90</v>
      </c>
      <c r="D7" s="176" t="s">
        <v>94</v>
      </c>
      <c r="E7" s="176" t="s">
        <v>170</v>
      </c>
      <c r="F7" s="177"/>
      <c r="G7" s="178" t="s">
        <v>169</v>
      </c>
      <c r="H7" s="177"/>
      <c r="I7" s="179" t="s">
        <v>115</v>
      </c>
      <c r="J7" s="180"/>
      <c r="K7" s="181" t="s">
        <v>105</v>
      </c>
      <c r="L7" s="181" t="s">
        <v>106</v>
      </c>
      <c r="M7" s="182"/>
      <c r="N7" s="181" t="s">
        <v>0</v>
      </c>
      <c r="O7" s="183"/>
      <c r="P7" s="184" t="s">
        <v>39</v>
      </c>
      <c r="Q7" s="249" t="s">
        <v>32</v>
      </c>
      <c r="R7" s="186" t="s">
        <v>43</v>
      </c>
      <c r="S7" s="185" t="s">
        <v>49</v>
      </c>
      <c r="T7" s="187" t="s">
        <v>41</v>
      </c>
      <c r="U7" s="187" t="s">
        <v>37</v>
      </c>
      <c r="V7" s="185" t="s">
        <v>36</v>
      </c>
      <c r="W7" s="249" t="s">
        <v>40</v>
      </c>
      <c r="X7" s="186" t="s">
        <v>43</v>
      </c>
      <c r="Y7" s="185" t="s">
        <v>50</v>
      </c>
      <c r="Z7" s="185" t="s">
        <v>41</v>
      </c>
      <c r="AA7" s="185" t="s">
        <v>37</v>
      </c>
      <c r="AB7" s="185" t="s">
        <v>38</v>
      </c>
      <c r="AC7" s="185" t="s">
        <v>34</v>
      </c>
      <c r="AD7" s="185" t="s">
        <v>42</v>
      </c>
      <c r="AE7" s="186" t="s">
        <v>43</v>
      </c>
      <c r="AF7" s="188" t="s">
        <v>44</v>
      </c>
      <c r="AG7" s="183"/>
      <c r="AH7" s="189" t="s">
        <v>33</v>
      </c>
      <c r="AI7" s="188" t="s">
        <v>35</v>
      </c>
      <c r="AJ7" s="188" t="s">
        <v>45</v>
      </c>
      <c r="AK7" s="183"/>
      <c r="AL7" s="188" t="s">
        <v>98</v>
      </c>
      <c r="AM7" s="190"/>
      <c r="AN7" s="190"/>
      <c r="AO7" s="181" t="s">
        <v>108</v>
      </c>
      <c r="AP7" s="181" t="s">
        <v>62</v>
      </c>
      <c r="AQ7" s="181" t="s">
        <v>57</v>
      </c>
      <c r="AR7" s="191" t="s">
        <v>60</v>
      </c>
      <c r="AS7" s="183"/>
      <c r="AT7" s="184" t="s">
        <v>66</v>
      </c>
      <c r="AU7" s="249" t="s">
        <v>67</v>
      </c>
      <c r="AV7" s="186" t="s">
        <v>43</v>
      </c>
      <c r="AW7" s="185" t="s">
        <v>49</v>
      </c>
      <c r="AX7" s="185" t="s">
        <v>41</v>
      </c>
      <c r="AY7" s="185" t="s">
        <v>37</v>
      </c>
      <c r="AZ7" s="185" t="s">
        <v>91</v>
      </c>
      <c r="BA7" s="249" t="s">
        <v>92</v>
      </c>
      <c r="BB7" s="186" t="s">
        <v>43</v>
      </c>
      <c r="BC7" s="185" t="s">
        <v>50</v>
      </c>
      <c r="BD7" s="185" t="s">
        <v>41</v>
      </c>
      <c r="BE7" s="185" t="s">
        <v>37</v>
      </c>
      <c r="BF7" s="185" t="s">
        <v>38</v>
      </c>
      <c r="BG7" s="185" t="s">
        <v>68</v>
      </c>
      <c r="BH7" s="249" t="s">
        <v>69</v>
      </c>
      <c r="BI7" s="186" t="s">
        <v>43</v>
      </c>
      <c r="BJ7" s="188" t="s">
        <v>44</v>
      </c>
      <c r="BK7" s="183"/>
      <c r="BL7" s="189" t="s">
        <v>99</v>
      </c>
      <c r="BM7" s="188" t="s">
        <v>56</v>
      </c>
      <c r="BN7" s="188" t="s">
        <v>45</v>
      </c>
      <c r="BO7" s="183"/>
      <c r="BP7" s="188" t="s">
        <v>98</v>
      </c>
      <c r="BR7" s="181" t="s">
        <v>108</v>
      </c>
      <c r="BS7" s="181" t="s">
        <v>63</v>
      </c>
      <c r="BT7" s="181" t="s">
        <v>58</v>
      </c>
      <c r="BU7" s="191" t="s">
        <v>60</v>
      </c>
      <c r="BV7" s="191" t="s">
        <v>61</v>
      </c>
      <c r="BW7" s="183"/>
      <c r="BX7" s="184" t="s">
        <v>70</v>
      </c>
      <c r="BY7" s="249" t="s">
        <v>71</v>
      </c>
      <c r="BZ7" s="186" t="s">
        <v>43</v>
      </c>
      <c r="CA7" s="185" t="s">
        <v>49</v>
      </c>
      <c r="CB7" s="185" t="s">
        <v>41</v>
      </c>
      <c r="CC7" s="185" t="s">
        <v>37</v>
      </c>
      <c r="CD7" s="185" t="s">
        <v>72</v>
      </c>
      <c r="CE7" s="249" t="s">
        <v>73</v>
      </c>
      <c r="CF7" s="186" t="s">
        <v>43</v>
      </c>
      <c r="CG7" s="185" t="s">
        <v>50</v>
      </c>
      <c r="CH7" s="185" t="s">
        <v>41</v>
      </c>
      <c r="CI7" s="185" t="s">
        <v>37</v>
      </c>
      <c r="CJ7" s="185" t="s">
        <v>38</v>
      </c>
      <c r="CK7" s="185" t="s">
        <v>74</v>
      </c>
      <c r="CL7" s="249" t="s">
        <v>75</v>
      </c>
      <c r="CM7" s="186" t="s">
        <v>43</v>
      </c>
      <c r="CN7" s="188" t="s">
        <v>44</v>
      </c>
      <c r="CO7" s="183"/>
      <c r="CP7" s="189" t="s">
        <v>55</v>
      </c>
      <c r="CQ7" s="188" t="s">
        <v>54</v>
      </c>
      <c r="CR7" s="188" t="s">
        <v>45</v>
      </c>
      <c r="CS7" s="183"/>
      <c r="CT7" s="188" t="s">
        <v>98</v>
      </c>
      <c r="CV7" s="181" t="s">
        <v>108</v>
      </c>
      <c r="CW7" s="192" t="s">
        <v>86</v>
      </c>
      <c r="CX7" s="192" t="s">
        <v>59</v>
      </c>
      <c r="CY7" s="191" t="s">
        <v>60</v>
      </c>
      <c r="CZ7" s="191" t="s">
        <v>61</v>
      </c>
      <c r="DA7" s="191" t="s">
        <v>64</v>
      </c>
      <c r="DB7" s="183"/>
      <c r="DC7" s="193" t="s">
        <v>76</v>
      </c>
      <c r="DD7" s="249" t="s">
        <v>77</v>
      </c>
      <c r="DE7" s="186" t="s">
        <v>43</v>
      </c>
      <c r="DF7" s="194" t="s">
        <v>49</v>
      </c>
      <c r="DG7" s="194" t="s">
        <v>41</v>
      </c>
      <c r="DH7" s="194" t="s">
        <v>37</v>
      </c>
      <c r="DI7" s="194" t="s">
        <v>78</v>
      </c>
      <c r="DJ7" s="249" t="s">
        <v>79</v>
      </c>
      <c r="DK7" s="186" t="s">
        <v>43</v>
      </c>
      <c r="DL7" s="194" t="s">
        <v>50</v>
      </c>
      <c r="DM7" s="194" t="s">
        <v>41</v>
      </c>
      <c r="DN7" s="194" t="s">
        <v>37</v>
      </c>
      <c r="DO7" s="194" t="s">
        <v>38</v>
      </c>
      <c r="DP7" s="194" t="s">
        <v>80</v>
      </c>
      <c r="DQ7" s="249" t="s">
        <v>81</v>
      </c>
      <c r="DR7" s="186" t="s">
        <v>43</v>
      </c>
      <c r="DS7" s="195" t="s">
        <v>44</v>
      </c>
      <c r="DT7" s="183"/>
      <c r="DU7" s="189" t="s">
        <v>52</v>
      </c>
      <c r="DV7" s="195" t="s">
        <v>53</v>
      </c>
      <c r="DW7" s="195" t="s">
        <v>45</v>
      </c>
      <c r="DX7" s="183"/>
      <c r="DY7" s="188" t="s">
        <v>98</v>
      </c>
    </row>
    <row r="8" spans="1:136" x14ac:dyDescent="0.25">
      <c r="A8" s="196" t="s">
        <v>4</v>
      </c>
      <c r="B8" s="197"/>
      <c r="C8" s="198"/>
      <c r="D8" s="198"/>
      <c r="E8" s="198"/>
      <c r="F8" s="199"/>
      <c r="G8" s="200"/>
      <c r="H8" s="199"/>
      <c r="I8" s="200"/>
      <c r="J8" s="199"/>
      <c r="K8" s="198"/>
      <c r="L8" s="198"/>
      <c r="M8" s="200"/>
      <c r="N8" s="198"/>
      <c r="O8" s="201"/>
      <c r="P8" s="198"/>
      <c r="Q8" s="198"/>
      <c r="R8" s="198"/>
      <c r="S8" s="198"/>
      <c r="T8" s="198"/>
      <c r="U8" s="198"/>
      <c r="V8" s="198"/>
      <c r="W8" s="198"/>
      <c r="X8" s="198"/>
      <c r="Y8" s="198"/>
      <c r="Z8" s="198"/>
      <c r="AA8" s="198"/>
      <c r="AB8" s="198"/>
      <c r="AC8" s="198"/>
      <c r="AD8" s="198"/>
      <c r="AE8" s="198"/>
      <c r="AF8" s="198"/>
      <c r="AG8" s="201"/>
      <c r="AH8" s="198"/>
      <c r="AI8" s="198"/>
      <c r="AJ8" s="198"/>
      <c r="AK8" s="202"/>
      <c r="AL8" s="198"/>
      <c r="AM8" s="190"/>
      <c r="AN8" s="190"/>
      <c r="AO8" s="198"/>
      <c r="AP8" s="198"/>
      <c r="AQ8" s="198"/>
      <c r="AR8" s="201"/>
      <c r="AS8" s="201"/>
      <c r="AT8" s="198"/>
      <c r="AU8" s="198"/>
      <c r="AV8" s="198"/>
      <c r="AW8" s="198"/>
      <c r="AX8" s="198"/>
      <c r="AY8" s="198"/>
      <c r="AZ8" s="198"/>
      <c r="BA8" s="198"/>
      <c r="BB8" s="198"/>
      <c r="BC8" s="198"/>
      <c r="BD8" s="198"/>
      <c r="BE8" s="198"/>
      <c r="BF8" s="198"/>
      <c r="BG8" s="198"/>
      <c r="BH8" s="198"/>
      <c r="BI8" s="198"/>
      <c r="BJ8" s="198"/>
      <c r="BK8" s="202"/>
      <c r="BL8" s="198"/>
      <c r="BM8" s="198"/>
      <c r="BN8" s="203"/>
      <c r="BO8" s="202"/>
      <c r="BP8" s="198"/>
      <c r="BR8" s="198"/>
      <c r="BS8" s="198"/>
      <c r="BT8" s="198"/>
      <c r="BU8" s="201"/>
      <c r="BV8" s="201"/>
      <c r="BW8" s="201"/>
      <c r="BX8" s="198"/>
      <c r="BY8" s="198"/>
      <c r="BZ8" s="198"/>
      <c r="CA8" s="198"/>
      <c r="CB8" s="198"/>
      <c r="CC8" s="198"/>
      <c r="CD8" s="198"/>
      <c r="CE8" s="198"/>
      <c r="CF8" s="198"/>
      <c r="CG8" s="198"/>
      <c r="CH8" s="198"/>
      <c r="CI8" s="198"/>
      <c r="CJ8" s="198"/>
      <c r="CK8" s="198"/>
      <c r="CL8" s="198"/>
      <c r="CM8" s="198"/>
      <c r="CN8" s="198"/>
      <c r="CO8" s="202"/>
      <c r="CP8" s="198"/>
      <c r="CQ8" s="198"/>
      <c r="CR8" s="203"/>
      <c r="CS8" s="202"/>
      <c r="CT8" s="198"/>
      <c r="CV8" s="198"/>
      <c r="CW8" s="198"/>
      <c r="CX8" s="198"/>
      <c r="CY8" s="201"/>
      <c r="CZ8" s="201"/>
      <c r="DA8" s="201"/>
      <c r="DB8" s="201"/>
      <c r="DC8" s="198"/>
      <c r="DD8" s="198"/>
      <c r="DE8" s="198"/>
      <c r="DF8" s="198"/>
      <c r="DG8" s="198"/>
      <c r="DH8" s="198"/>
      <c r="DI8" s="198"/>
      <c r="DJ8" s="198"/>
      <c r="DK8" s="198"/>
      <c r="DL8" s="198"/>
      <c r="DM8" s="198"/>
      <c r="DN8" s="198"/>
      <c r="DO8" s="198"/>
      <c r="DP8" s="198"/>
      <c r="DQ8" s="198"/>
      <c r="DR8" s="198"/>
      <c r="DS8" s="198"/>
      <c r="DT8" s="202"/>
      <c r="DU8" s="198"/>
      <c r="DV8" s="198"/>
      <c r="DW8" s="203"/>
      <c r="DX8" s="202"/>
      <c r="DY8" s="198"/>
    </row>
    <row r="9" spans="1:136" x14ac:dyDescent="0.25">
      <c r="A9" s="204" t="s">
        <v>1</v>
      </c>
      <c r="B9" s="205"/>
      <c r="C9" s="206">
        <f>SUM(N9,AQ9,BT9,CX9)</f>
        <v>525</v>
      </c>
      <c r="D9" s="207">
        <f>DV9</f>
        <v>194</v>
      </c>
      <c r="E9" s="207">
        <f>SUM(K9:L9)</f>
        <v>331</v>
      </c>
      <c r="F9" s="208"/>
      <c r="G9" s="207">
        <f>CV9</f>
        <v>36</v>
      </c>
      <c r="H9" s="208"/>
      <c r="I9" s="207">
        <v>217</v>
      </c>
      <c r="J9" s="208"/>
      <c r="K9" s="207">
        <f>SUM(Q9,W9,AD9,AU9,BA9,BH9,BY9,CE9,CL9,DD9,DJ9,DQ9)</f>
        <v>331</v>
      </c>
      <c r="L9" s="207">
        <f>SUM(AL9,BP9,CT9,DY9)</f>
        <v>0</v>
      </c>
      <c r="M9" s="209"/>
      <c r="N9" s="206">
        <v>105</v>
      </c>
      <c r="O9" s="210"/>
      <c r="P9" s="211">
        <f>N9/3</f>
        <v>35</v>
      </c>
      <c r="Q9" s="243">
        <v>0</v>
      </c>
      <c r="R9" s="212">
        <f>P9-Q9</f>
        <v>35</v>
      </c>
      <c r="S9" s="213">
        <f>IF(N9=0,"NO TARGET",Q9/P9)</f>
        <v>0</v>
      </c>
      <c r="T9" s="212">
        <f>N9/3</f>
        <v>35</v>
      </c>
      <c r="U9" s="212">
        <f>R9/2</f>
        <v>17.5</v>
      </c>
      <c r="V9" s="212">
        <f>T9+U9</f>
        <v>52.5</v>
      </c>
      <c r="W9" s="243">
        <v>0</v>
      </c>
      <c r="X9" s="212">
        <f>V9-W9</f>
        <v>52.5</v>
      </c>
      <c r="Y9" s="213">
        <f>IF(N9=0,"NO TARGET",W9/V9)</f>
        <v>0</v>
      </c>
      <c r="Z9" s="212">
        <f>N9/3</f>
        <v>35</v>
      </c>
      <c r="AA9" s="212">
        <f>R9/2</f>
        <v>17.5</v>
      </c>
      <c r="AB9" s="212">
        <f>X9</f>
        <v>52.5</v>
      </c>
      <c r="AC9" s="212">
        <f>SUM(Z9:AB9)</f>
        <v>105</v>
      </c>
      <c r="AD9" s="243">
        <v>90</v>
      </c>
      <c r="AE9" s="212">
        <f>AC9-AD9</f>
        <v>15</v>
      </c>
      <c r="AF9" s="213">
        <f>IF(N9=0,"NO TARGET",AD9/AC9)</f>
        <v>0.8571428571428571</v>
      </c>
      <c r="AG9" s="210"/>
      <c r="AH9" s="212">
        <f>SUM(AD9,W9,Q9)</f>
        <v>90</v>
      </c>
      <c r="AI9" s="214">
        <f>N9-AH9</f>
        <v>15</v>
      </c>
      <c r="AJ9" s="213">
        <f>IF(N9=0,"NO TARGET",AH9/N9)</f>
        <v>0.8571428571428571</v>
      </c>
      <c r="AK9" s="215"/>
      <c r="AL9" s="214"/>
      <c r="AO9" s="212">
        <f>AP9-AQ9</f>
        <v>5</v>
      </c>
      <c r="AP9" s="212">
        <f>AQ9+AR9-AL9</f>
        <v>110</v>
      </c>
      <c r="AQ9" s="216">
        <v>105</v>
      </c>
      <c r="AR9" s="212">
        <f>AI9/3</f>
        <v>5</v>
      </c>
      <c r="AS9" s="217"/>
      <c r="AT9" s="212">
        <f>AP9/3</f>
        <v>36.666666666666664</v>
      </c>
      <c r="AU9" s="243">
        <v>0</v>
      </c>
      <c r="AV9" s="212">
        <f>AT9-AU9</f>
        <v>36.666666666666664</v>
      </c>
      <c r="AW9" s="213">
        <f>IF(AQ9=0,"NO TARGET",AU9/AT9)</f>
        <v>0</v>
      </c>
      <c r="AX9" s="212">
        <f>AP9/3</f>
        <v>36.666666666666664</v>
      </c>
      <c r="AY9" s="212">
        <f>AV9/2</f>
        <v>18.333333333333332</v>
      </c>
      <c r="AZ9" s="212">
        <f>AX9+AY9</f>
        <v>55</v>
      </c>
      <c r="BA9" s="243">
        <v>0</v>
      </c>
      <c r="BB9" s="212">
        <f>AZ9-BA9</f>
        <v>55</v>
      </c>
      <c r="BC9" s="213">
        <f>IF(AQ9=0,"NO TARGET",BA9/AZ9)</f>
        <v>0</v>
      </c>
      <c r="BD9" s="212">
        <f>AP9/3</f>
        <v>36.666666666666664</v>
      </c>
      <c r="BE9" s="212">
        <f>AV9/2</f>
        <v>18.333333333333332</v>
      </c>
      <c r="BF9" s="212">
        <f>BB9</f>
        <v>55</v>
      </c>
      <c r="BG9" s="212">
        <f>SUM(BD9:BF9)</f>
        <v>110</v>
      </c>
      <c r="BH9" s="243">
        <v>87</v>
      </c>
      <c r="BI9" s="212">
        <f>BG9-BH9</f>
        <v>23</v>
      </c>
      <c r="BJ9" s="213">
        <f>IF(AQ9=0,"NO TARGET",BH9/BG9)</f>
        <v>0.79090909090909089</v>
      </c>
      <c r="BK9" s="215"/>
      <c r="BL9" s="212">
        <f>SUM(BH9,BA9,AU9)</f>
        <v>87</v>
      </c>
      <c r="BM9" s="214">
        <f>AP9-BL9</f>
        <v>23</v>
      </c>
      <c r="BN9" s="213">
        <f>IF(AQ9=0,"NO TARGET",BL9/AP9)</f>
        <v>0.79090909090909089</v>
      </c>
      <c r="BO9" s="215"/>
      <c r="BP9" s="214">
        <v>0</v>
      </c>
      <c r="BR9" s="212">
        <f>BS9-BT9</f>
        <v>16.5</v>
      </c>
      <c r="BS9" s="212">
        <f>SUM(BT9:BV9)-BP9</f>
        <v>173.5</v>
      </c>
      <c r="BT9" s="216">
        <v>157</v>
      </c>
      <c r="BU9" s="212">
        <f>AI9/3</f>
        <v>5</v>
      </c>
      <c r="BV9" s="212">
        <f>BM9/2</f>
        <v>11.5</v>
      </c>
      <c r="BW9" s="210"/>
      <c r="BX9" s="212">
        <f>BS9/3</f>
        <v>57.833333333333336</v>
      </c>
      <c r="BY9" s="243">
        <v>0</v>
      </c>
      <c r="BZ9" s="212">
        <f>BX9-BY9</f>
        <v>57.833333333333336</v>
      </c>
      <c r="CA9" s="213">
        <f>IF(BT9=0,"NO TARGET",BY9/BX9)</f>
        <v>0</v>
      </c>
      <c r="CB9" s="212">
        <f>BS9/3</f>
        <v>57.833333333333336</v>
      </c>
      <c r="CC9" s="212">
        <f>BZ9/2</f>
        <v>28.916666666666668</v>
      </c>
      <c r="CD9" s="212">
        <f>CB9+CC9</f>
        <v>86.75</v>
      </c>
      <c r="CE9" s="243">
        <v>0</v>
      </c>
      <c r="CF9" s="212">
        <f>CD9-CE9</f>
        <v>86.75</v>
      </c>
      <c r="CG9" s="213">
        <f>IF(BT9=0,"NO TARGET",CE9/CD9)</f>
        <v>0</v>
      </c>
      <c r="CH9" s="212">
        <f>BS9/3</f>
        <v>57.833333333333336</v>
      </c>
      <c r="CI9" s="212">
        <f>BZ9/2</f>
        <v>28.916666666666668</v>
      </c>
      <c r="CJ9" s="212">
        <f>CF9</f>
        <v>86.75</v>
      </c>
      <c r="CK9" s="212">
        <f>SUM(CH9:CJ9)</f>
        <v>173.5</v>
      </c>
      <c r="CL9" s="243">
        <v>154</v>
      </c>
      <c r="CM9" s="212">
        <f>CK9-CL9</f>
        <v>19.5</v>
      </c>
      <c r="CN9" s="213">
        <f t="shared" ref="CN9:CN59" si="0">IF(BT9=0,"NO TARGET",CL9/CK9)</f>
        <v>0.88760806916426516</v>
      </c>
      <c r="CO9" s="215"/>
      <c r="CP9" s="212">
        <f>SUM(CL9,CE9,BY9)</f>
        <v>154</v>
      </c>
      <c r="CQ9" s="214">
        <f>BS9-CP9</f>
        <v>19.5</v>
      </c>
      <c r="CR9" s="213">
        <f>IF(BT9=0,"NO TARGET",CP9/BS9)</f>
        <v>0.88760806916426516</v>
      </c>
      <c r="CS9" s="215"/>
      <c r="CT9" s="214"/>
      <c r="CV9" s="212">
        <f>CW9-CX9</f>
        <v>36</v>
      </c>
      <c r="CW9" s="212">
        <f>SUM(CX9:DA9)-CT9</f>
        <v>194</v>
      </c>
      <c r="CX9" s="216">
        <v>158</v>
      </c>
      <c r="CY9" s="212">
        <f>AI9/3</f>
        <v>5</v>
      </c>
      <c r="CZ9" s="212">
        <f>BM9/2</f>
        <v>11.5</v>
      </c>
      <c r="DA9" s="212">
        <f>CQ9</f>
        <v>19.5</v>
      </c>
      <c r="DB9" s="210"/>
      <c r="DC9" s="212">
        <f>CW9/3</f>
        <v>64.666666666666671</v>
      </c>
      <c r="DD9" s="243"/>
      <c r="DE9" s="212">
        <f>DC9-DD9</f>
        <v>64.666666666666671</v>
      </c>
      <c r="DF9" s="213">
        <f>IF(CX9=0,"NO TARGET",DD9/DC9)</f>
        <v>0</v>
      </c>
      <c r="DG9" s="212">
        <f>CW9/3</f>
        <v>64.666666666666671</v>
      </c>
      <c r="DH9" s="212">
        <f>DE9/2</f>
        <v>32.333333333333336</v>
      </c>
      <c r="DI9" s="212">
        <f>DG9+DH9</f>
        <v>97</v>
      </c>
      <c r="DJ9" s="243"/>
      <c r="DK9" s="212">
        <f>DI9-DJ9</f>
        <v>97</v>
      </c>
      <c r="DL9" s="213">
        <f>IF(CX9=0,"NO TARGET",DJ9/DI9)</f>
        <v>0</v>
      </c>
      <c r="DM9" s="212">
        <f>CW9/3</f>
        <v>64.666666666666671</v>
      </c>
      <c r="DN9" s="212">
        <f>DE9/2</f>
        <v>32.333333333333336</v>
      </c>
      <c r="DO9" s="212">
        <f>DK9</f>
        <v>97</v>
      </c>
      <c r="DP9" s="212">
        <f>SUM(DM9:DO9)</f>
        <v>194</v>
      </c>
      <c r="DQ9" s="243"/>
      <c r="DR9" s="212">
        <f>DP9-DQ9</f>
        <v>194</v>
      </c>
      <c r="DS9" s="213">
        <f>IF(CX9=0,"NO TARGET",DQ9/DP9)</f>
        <v>0</v>
      </c>
      <c r="DT9" s="215"/>
      <c r="DU9" s="212">
        <f>SUM(DQ9,DJ9,DD9)</f>
        <v>0</v>
      </c>
      <c r="DV9" s="214">
        <f>CW9-DU9</f>
        <v>194</v>
      </c>
      <c r="DW9" s="213">
        <f>IF(CX9=0,"NO TARGET",DU9/CW9)</f>
        <v>0</v>
      </c>
      <c r="DX9" s="215"/>
      <c r="DY9" s="214"/>
    </row>
    <row r="10" spans="1:136" x14ac:dyDescent="0.25">
      <c r="A10" s="204" t="s">
        <v>2</v>
      </c>
      <c r="B10" s="205"/>
      <c r="C10" s="206">
        <f>SUM(N10,AQ10,BT10,CX10)</f>
        <v>35</v>
      </c>
      <c r="D10" s="207">
        <f t="shared" ref="D10:D59" si="1">DV10</f>
        <v>30</v>
      </c>
      <c r="E10" s="207">
        <f>SUM(K10:L10)</f>
        <v>5</v>
      </c>
      <c r="F10" s="208"/>
      <c r="G10" s="207">
        <f t="shared" ref="G10:G62" si="2">CV10</f>
        <v>30</v>
      </c>
      <c r="H10" s="208"/>
      <c r="I10" s="207">
        <v>125</v>
      </c>
      <c r="J10" s="208"/>
      <c r="K10" s="207">
        <f>SUM(Q10,W10,AD10,AU10,BA10,BH10,BY10,CE10,CL10,DD10,DJ10,DQ10)</f>
        <v>5</v>
      </c>
      <c r="L10" s="207">
        <f>SUM(AL10,BP10,CT10,DY10)</f>
        <v>0</v>
      </c>
      <c r="M10" s="209"/>
      <c r="N10" s="206">
        <v>0</v>
      </c>
      <c r="O10" s="210"/>
      <c r="P10" s="211">
        <f t="shared" ref="P10:P11" si="3">N10/3</f>
        <v>0</v>
      </c>
      <c r="Q10" s="243">
        <v>0</v>
      </c>
      <c r="R10" s="212">
        <f t="shared" ref="R10:R11" si="4">P10-Q10</f>
        <v>0</v>
      </c>
      <c r="S10" s="213" t="str">
        <f t="shared" ref="S10:S59" si="5">IF(N10=0,"NO TARGET",Q10/P10)</f>
        <v>NO TARGET</v>
      </c>
      <c r="T10" s="212">
        <f t="shared" ref="T10:T11" si="6">N10/3</f>
        <v>0</v>
      </c>
      <c r="U10" s="212">
        <f t="shared" ref="U10:U11" si="7">R10/2</f>
        <v>0</v>
      </c>
      <c r="V10" s="212">
        <f>T10+U10</f>
        <v>0</v>
      </c>
      <c r="W10" s="243">
        <v>0</v>
      </c>
      <c r="X10" s="212">
        <f t="shared" ref="X10:X11" si="8">V10-W10</f>
        <v>0</v>
      </c>
      <c r="Y10" s="213" t="str">
        <f t="shared" ref="Y10:Y59" si="9">IF(N10=0,"NO TARGET",W10/V10)</f>
        <v>NO TARGET</v>
      </c>
      <c r="Z10" s="212">
        <f t="shared" ref="Z10:Z11" si="10">N10/3</f>
        <v>0</v>
      </c>
      <c r="AA10" s="212">
        <f t="shared" ref="AA10:AA11" si="11">R10/2</f>
        <v>0</v>
      </c>
      <c r="AB10" s="212">
        <f t="shared" ref="AB10:AB11" si="12">X10</f>
        <v>0</v>
      </c>
      <c r="AC10" s="212">
        <f t="shared" ref="AC10:AC11" si="13">SUM(Z10:AB10)</f>
        <v>0</v>
      </c>
      <c r="AD10" s="243">
        <v>0</v>
      </c>
      <c r="AE10" s="212">
        <f t="shared" ref="AE10:AE11" si="14">AC10-AD10</f>
        <v>0</v>
      </c>
      <c r="AF10" s="213" t="str">
        <f t="shared" ref="AF10:AF59" si="15">IF(N10=0,"NO TARGET",AD10/AC10)</f>
        <v>NO TARGET</v>
      </c>
      <c r="AG10" s="210"/>
      <c r="AH10" s="212">
        <f t="shared" ref="AH10:AH11" si="16">SUM(AD10,W10,Q10)</f>
        <v>0</v>
      </c>
      <c r="AI10" s="214">
        <f t="shared" ref="AI10:AI11" si="17">N10-AH10</f>
        <v>0</v>
      </c>
      <c r="AJ10" s="213" t="str">
        <f>IF(N10=0,"NO TARGET",AH10/N10)</f>
        <v>NO TARGET</v>
      </c>
      <c r="AK10" s="215"/>
      <c r="AL10" s="214"/>
      <c r="AO10" s="212">
        <f t="shared" ref="AO10:AO62" si="18">AP10-AQ10</f>
        <v>0</v>
      </c>
      <c r="AP10" s="212">
        <f t="shared" ref="AP10:AP11" si="19">AQ10+AR10</f>
        <v>0</v>
      </c>
      <c r="AQ10" s="216">
        <v>0</v>
      </c>
      <c r="AR10" s="212">
        <f t="shared" ref="AR10" si="20">AI10/3</f>
        <v>0</v>
      </c>
      <c r="AS10" s="217"/>
      <c r="AT10" s="212">
        <f t="shared" ref="AT10:AT11" si="21">AP10/3</f>
        <v>0</v>
      </c>
      <c r="AU10" s="243">
        <v>0</v>
      </c>
      <c r="AV10" s="212">
        <f t="shared" ref="AV10:AV11" si="22">AT10-AU10</f>
        <v>0</v>
      </c>
      <c r="AW10" s="213" t="str">
        <f t="shared" ref="AW10:AW59" si="23">IF(AQ10=0,"NO TARGET",AU10/AT10)</f>
        <v>NO TARGET</v>
      </c>
      <c r="AX10" s="212">
        <f t="shared" ref="AX10:AX11" si="24">AP10/3</f>
        <v>0</v>
      </c>
      <c r="AY10" s="212">
        <f t="shared" ref="AY10:AY11" si="25">AV10/2</f>
        <v>0</v>
      </c>
      <c r="AZ10" s="212">
        <f t="shared" ref="AZ10:AZ11" si="26">AX10+AY10</f>
        <v>0</v>
      </c>
      <c r="BA10" s="243">
        <v>0</v>
      </c>
      <c r="BB10" s="212">
        <f t="shared" ref="BB10:BB11" si="27">AZ10-BA10</f>
        <v>0</v>
      </c>
      <c r="BC10" s="213" t="str">
        <f t="shared" ref="BC10:BC59" si="28">IF(AQ10=0,"NO TARGET",BA10/AZ10)</f>
        <v>NO TARGET</v>
      </c>
      <c r="BD10" s="212">
        <f t="shared" ref="BD10:BD11" si="29">AP10/3</f>
        <v>0</v>
      </c>
      <c r="BE10" s="212">
        <f t="shared" ref="BE10:BE11" si="30">AV10/2</f>
        <v>0</v>
      </c>
      <c r="BF10" s="212">
        <f t="shared" ref="BF10:BF11" si="31">BB10</f>
        <v>0</v>
      </c>
      <c r="BG10" s="212">
        <f t="shared" ref="BG10:BG11" si="32">SUM(BD10:BF10)</f>
        <v>0</v>
      </c>
      <c r="BH10" s="243">
        <v>5</v>
      </c>
      <c r="BI10" s="212">
        <f t="shared" ref="BI10:BI11" si="33">BG10-BH10</f>
        <v>-5</v>
      </c>
      <c r="BJ10" s="213" t="str">
        <f t="shared" ref="BJ10:BJ59" si="34">IF(AQ10=0,"NO TARGET",BH10/BG10)</f>
        <v>NO TARGET</v>
      </c>
      <c r="BK10" s="215"/>
      <c r="BL10" s="212">
        <f t="shared" ref="BL10:BL11" si="35">SUM(BH10,BA10,AU10)</f>
        <v>5</v>
      </c>
      <c r="BM10" s="214">
        <f t="shared" ref="BM10:BM11" si="36">AP10-BL10</f>
        <v>-5</v>
      </c>
      <c r="BN10" s="213" t="str">
        <f>IF(AQ10=0,"NO TARGET",BL10/AP10)</f>
        <v>NO TARGET</v>
      </c>
      <c r="BO10" s="215"/>
      <c r="BP10" s="214">
        <v>0</v>
      </c>
      <c r="BR10" s="212">
        <f t="shared" ref="BR10:BR62" si="37">BS10-BT10</f>
        <v>-2.5</v>
      </c>
      <c r="BS10" s="212">
        <f>SUM(BT10:BV10)-BP10</f>
        <v>32.5</v>
      </c>
      <c r="BT10" s="216">
        <v>35</v>
      </c>
      <c r="BU10" s="212">
        <f>AI10/3</f>
        <v>0</v>
      </c>
      <c r="BV10" s="212">
        <f>BM10/2</f>
        <v>-2.5</v>
      </c>
      <c r="BW10" s="210"/>
      <c r="BX10" s="212">
        <f t="shared" ref="BX10:BX11" si="38">BS10/3</f>
        <v>10.833333333333334</v>
      </c>
      <c r="BY10" s="243">
        <v>0</v>
      </c>
      <c r="BZ10" s="212">
        <f t="shared" ref="BZ10:BZ11" si="39">BX10-BY10</f>
        <v>10.833333333333334</v>
      </c>
      <c r="CA10" s="213">
        <f t="shared" ref="CA10:CA59" si="40">IF(BT10=0,"NO TARGET",BY10/BX10)</f>
        <v>0</v>
      </c>
      <c r="CB10" s="212">
        <f t="shared" ref="CB10:CB11" si="41">BS10/3</f>
        <v>10.833333333333334</v>
      </c>
      <c r="CC10" s="212">
        <f t="shared" ref="CC10:CC11" si="42">BZ10/2</f>
        <v>5.416666666666667</v>
      </c>
      <c r="CD10" s="212">
        <f t="shared" ref="CD10:CD11" si="43">CB10+CC10</f>
        <v>16.25</v>
      </c>
      <c r="CE10" s="243">
        <v>0</v>
      </c>
      <c r="CF10" s="212">
        <f t="shared" ref="CF10:CF11" si="44">CD10-CE10</f>
        <v>16.25</v>
      </c>
      <c r="CG10" s="213">
        <f t="shared" ref="CG10:CG59" si="45">IF(BT10=0,"NO TARGET",CE10/CD10)</f>
        <v>0</v>
      </c>
      <c r="CH10" s="212">
        <f t="shared" ref="CH10:CH11" si="46">BS10/3</f>
        <v>10.833333333333334</v>
      </c>
      <c r="CI10" s="212">
        <f t="shared" ref="CI10:CI11" si="47">BZ10/2</f>
        <v>5.416666666666667</v>
      </c>
      <c r="CJ10" s="212">
        <f t="shared" ref="CJ10:CJ11" si="48">CF10</f>
        <v>16.25</v>
      </c>
      <c r="CK10" s="212">
        <f t="shared" ref="CK10:CK11" si="49">SUM(CH10:CJ10)</f>
        <v>32.5</v>
      </c>
      <c r="CL10" s="243">
        <v>0</v>
      </c>
      <c r="CM10" s="212">
        <f t="shared" ref="CM10:CM11" si="50">CK10-CL10</f>
        <v>32.5</v>
      </c>
      <c r="CN10" s="213">
        <f t="shared" si="0"/>
        <v>0</v>
      </c>
      <c r="CO10" s="215"/>
      <c r="CP10" s="212">
        <f t="shared" ref="CP10:CP11" si="51">SUM(CL10,CE10,BY10)</f>
        <v>0</v>
      </c>
      <c r="CQ10" s="214">
        <f t="shared" ref="CQ10:CQ11" si="52">BS10-CP10</f>
        <v>32.5</v>
      </c>
      <c r="CR10" s="213">
        <f t="shared" ref="CR10:CR57" si="53">IF(BT10=0,"NO TARGET",CP10/BS10)</f>
        <v>0</v>
      </c>
      <c r="CS10" s="215"/>
      <c r="CT10" s="214"/>
      <c r="CV10" s="212">
        <f t="shared" ref="CV10:CV62" si="54">CW10-CX10</f>
        <v>30</v>
      </c>
      <c r="CW10" s="212">
        <f t="shared" ref="CW10:CW59" si="55">SUM(CX10:DA10)-CT10</f>
        <v>30</v>
      </c>
      <c r="CX10" s="216">
        <v>0</v>
      </c>
      <c r="CY10" s="212">
        <f>AI10/3</f>
        <v>0</v>
      </c>
      <c r="CZ10" s="212">
        <f>BM10/2</f>
        <v>-2.5</v>
      </c>
      <c r="DA10" s="212">
        <f t="shared" ref="DA10:DA11" si="56">CQ10</f>
        <v>32.5</v>
      </c>
      <c r="DB10" s="210"/>
      <c r="DC10" s="212">
        <f t="shared" ref="DC10:DC11" si="57">CW10/3</f>
        <v>10</v>
      </c>
      <c r="DD10" s="243"/>
      <c r="DE10" s="212">
        <f t="shared" ref="DE10:DE11" si="58">DC10-DD10</f>
        <v>10</v>
      </c>
      <c r="DF10" s="213" t="str">
        <f t="shared" ref="DF10:DF59" si="59">IF(CX10=0,"NO TARGET",DD10/DC10)</f>
        <v>NO TARGET</v>
      </c>
      <c r="DG10" s="212">
        <f t="shared" ref="DG10:DG11" si="60">CW10/3</f>
        <v>10</v>
      </c>
      <c r="DH10" s="212">
        <f t="shared" ref="DH10:DH11" si="61">DE10/2</f>
        <v>5</v>
      </c>
      <c r="DI10" s="212">
        <f t="shared" ref="DI10:DI11" si="62">DG10+DH10</f>
        <v>15</v>
      </c>
      <c r="DJ10" s="243"/>
      <c r="DK10" s="212">
        <f t="shared" ref="DK10:DK11" si="63">DI10-DJ10</f>
        <v>15</v>
      </c>
      <c r="DL10" s="213" t="str">
        <f t="shared" ref="DL10:DL59" si="64">IF(CX10=0,"NO TARGET",DJ10/DI10)</f>
        <v>NO TARGET</v>
      </c>
      <c r="DM10" s="212">
        <f t="shared" ref="DM10:DM11" si="65">CW10/3</f>
        <v>10</v>
      </c>
      <c r="DN10" s="212">
        <f t="shared" ref="DN10:DN11" si="66">DE10/2</f>
        <v>5</v>
      </c>
      <c r="DO10" s="212">
        <f t="shared" ref="DO10:DO11" si="67">DK10</f>
        <v>15</v>
      </c>
      <c r="DP10" s="212">
        <f t="shared" ref="DP10:DP11" si="68">SUM(DM10:DO10)</f>
        <v>30</v>
      </c>
      <c r="DQ10" s="243"/>
      <c r="DR10" s="212">
        <f t="shared" ref="DR10:DR11" si="69">DP10-DQ10</f>
        <v>30</v>
      </c>
      <c r="DS10" s="213" t="str">
        <f t="shared" ref="DS10:DS59" si="70">IF(CX10=0,"NO TARGET",DQ10/DP10)</f>
        <v>NO TARGET</v>
      </c>
      <c r="DT10" s="215"/>
      <c r="DU10" s="212">
        <f t="shared" ref="DU10:DU11" si="71">SUM(DQ10,DJ10,DD10)</f>
        <v>0</v>
      </c>
      <c r="DV10" s="214">
        <f t="shared" ref="DV10" si="72">CW10-DU10</f>
        <v>30</v>
      </c>
      <c r="DW10" s="213" t="str">
        <f t="shared" ref="DW10:DW59" si="73">IF(CX10=0,"NO TARGET",DU10/CW10)</f>
        <v>NO TARGET</v>
      </c>
      <c r="DX10" s="215"/>
      <c r="DY10" s="214"/>
    </row>
    <row r="11" spans="1:136" x14ac:dyDescent="0.25">
      <c r="A11" s="204" t="s">
        <v>3</v>
      </c>
      <c r="B11" s="205"/>
      <c r="C11" s="206">
        <f>SUM(N11,AQ11,BT11,CX11)</f>
        <v>1050</v>
      </c>
      <c r="D11" s="207">
        <f t="shared" si="1"/>
        <v>761</v>
      </c>
      <c r="E11" s="207">
        <f>SUM(K11:L11)</f>
        <v>289</v>
      </c>
      <c r="F11" s="208"/>
      <c r="G11" s="207">
        <f t="shared" si="2"/>
        <v>446</v>
      </c>
      <c r="H11" s="208"/>
      <c r="I11" s="207">
        <v>1832</v>
      </c>
      <c r="J11" s="208"/>
      <c r="K11" s="207">
        <f>SUM(Q11,W11,AD11,AU11,BA11,BH11,BY11,CE11,CL11,DD11,DJ11,DQ11)</f>
        <v>159</v>
      </c>
      <c r="L11" s="207">
        <f>SUM(AL11,BP11,CT11,DY11)</f>
        <v>130</v>
      </c>
      <c r="M11" s="209"/>
      <c r="N11" s="206">
        <v>210</v>
      </c>
      <c r="O11" s="210"/>
      <c r="P11" s="211">
        <f t="shared" si="3"/>
        <v>70</v>
      </c>
      <c r="Q11" s="243">
        <v>0</v>
      </c>
      <c r="R11" s="212">
        <f t="shared" si="4"/>
        <v>70</v>
      </c>
      <c r="S11" s="213">
        <f t="shared" si="5"/>
        <v>0</v>
      </c>
      <c r="T11" s="212">
        <f t="shared" si="6"/>
        <v>70</v>
      </c>
      <c r="U11" s="212">
        <f t="shared" si="7"/>
        <v>35</v>
      </c>
      <c r="V11" s="212">
        <f t="shared" ref="V11" si="74">T11+U11</f>
        <v>105</v>
      </c>
      <c r="W11" s="243">
        <v>0</v>
      </c>
      <c r="X11" s="212">
        <f t="shared" si="8"/>
        <v>105</v>
      </c>
      <c r="Y11" s="213">
        <f t="shared" si="9"/>
        <v>0</v>
      </c>
      <c r="Z11" s="212">
        <f t="shared" si="10"/>
        <v>70</v>
      </c>
      <c r="AA11" s="212">
        <f t="shared" si="11"/>
        <v>35</v>
      </c>
      <c r="AB11" s="212">
        <f t="shared" si="12"/>
        <v>105</v>
      </c>
      <c r="AC11" s="212">
        <f t="shared" si="13"/>
        <v>210</v>
      </c>
      <c r="AD11" s="243">
        <v>6</v>
      </c>
      <c r="AE11" s="212">
        <f t="shared" si="14"/>
        <v>204</v>
      </c>
      <c r="AF11" s="213">
        <f t="shared" si="15"/>
        <v>2.8571428571428571E-2</v>
      </c>
      <c r="AG11" s="210"/>
      <c r="AH11" s="212">
        <f t="shared" si="16"/>
        <v>6</v>
      </c>
      <c r="AI11" s="214">
        <f t="shared" si="17"/>
        <v>204</v>
      </c>
      <c r="AJ11" s="213">
        <f t="shared" ref="AJ11:AJ62" si="75">IF(N11=0,"NO TARGET",AH11/N11)</f>
        <v>2.8571428571428571E-2</v>
      </c>
      <c r="AK11" s="215"/>
      <c r="AL11" s="214"/>
      <c r="AO11" s="212">
        <f t="shared" si="18"/>
        <v>68</v>
      </c>
      <c r="AP11" s="212">
        <f t="shared" si="19"/>
        <v>278</v>
      </c>
      <c r="AQ11" s="206">
        <v>210</v>
      </c>
      <c r="AR11" s="212">
        <f>AI11/3</f>
        <v>68</v>
      </c>
      <c r="AS11" s="217"/>
      <c r="AT11" s="212">
        <f t="shared" si="21"/>
        <v>92.666666666666671</v>
      </c>
      <c r="AU11" s="243">
        <v>0</v>
      </c>
      <c r="AV11" s="212">
        <f t="shared" si="22"/>
        <v>92.666666666666671</v>
      </c>
      <c r="AW11" s="213">
        <f t="shared" si="23"/>
        <v>0</v>
      </c>
      <c r="AX11" s="212">
        <f t="shared" si="24"/>
        <v>92.666666666666671</v>
      </c>
      <c r="AY11" s="212">
        <f t="shared" si="25"/>
        <v>46.333333333333336</v>
      </c>
      <c r="AZ11" s="212">
        <f t="shared" si="26"/>
        <v>139</v>
      </c>
      <c r="BA11" s="243">
        <v>0</v>
      </c>
      <c r="BB11" s="212">
        <f t="shared" si="27"/>
        <v>139</v>
      </c>
      <c r="BC11" s="213">
        <f t="shared" si="28"/>
        <v>0</v>
      </c>
      <c r="BD11" s="212">
        <f t="shared" si="29"/>
        <v>92.666666666666671</v>
      </c>
      <c r="BE11" s="212">
        <f t="shared" si="30"/>
        <v>46.333333333333336</v>
      </c>
      <c r="BF11" s="212">
        <f t="shared" si="31"/>
        <v>139</v>
      </c>
      <c r="BG11" s="212">
        <f t="shared" si="32"/>
        <v>278</v>
      </c>
      <c r="BH11" s="243">
        <v>139</v>
      </c>
      <c r="BI11" s="212">
        <f t="shared" si="33"/>
        <v>139</v>
      </c>
      <c r="BJ11" s="213">
        <f t="shared" si="34"/>
        <v>0.5</v>
      </c>
      <c r="BK11" s="215"/>
      <c r="BL11" s="212">
        <f t="shared" si="35"/>
        <v>139</v>
      </c>
      <c r="BM11" s="214">
        <f t="shared" si="36"/>
        <v>139</v>
      </c>
      <c r="BN11" s="213">
        <f t="shared" ref="BN11:BN59" si="76">IF(AQ11=0,"NO TARGET",BL11/AP11)</f>
        <v>0.5</v>
      </c>
      <c r="BO11" s="215"/>
      <c r="BP11" s="214">
        <v>130</v>
      </c>
      <c r="BR11" s="212">
        <f t="shared" si="37"/>
        <v>7.5</v>
      </c>
      <c r="BS11" s="212">
        <f>SUM(BT11:BV11)-BP11</f>
        <v>322.5</v>
      </c>
      <c r="BT11" s="206">
        <v>315</v>
      </c>
      <c r="BU11" s="212">
        <f>AI11/3</f>
        <v>68</v>
      </c>
      <c r="BV11" s="212">
        <f>BM11/2</f>
        <v>69.5</v>
      </c>
      <c r="BW11" s="210"/>
      <c r="BX11" s="212">
        <f t="shared" si="38"/>
        <v>107.5</v>
      </c>
      <c r="BY11" s="243">
        <v>0</v>
      </c>
      <c r="BZ11" s="212">
        <f t="shared" si="39"/>
        <v>107.5</v>
      </c>
      <c r="CA11" s="213">
        <f t="shared" si="40"/>
        <v>0</v>
      </c>
      <c r="CB11" s="212">
        <f t="shared" si="41"/>
        <v>107.5</v>
      </c>
      <c r="CC11" s="212">
        <f t="shared" si="42"/>
        <v>53.75</v>
      </c>
      <c r="CD11" s="212">
        <f t="shared" si="43"/>
        <v>161.25</v>
      </c>
      <c r="CE11" s="243">
        <v>0</v>
      </c>
      <c r="CF11" s="212">
        <f t="shared" si="44"/>
        <v>161.25</v>
      </c>
      <c r="CG11" s="213">
        <f t="shared" si="45"/>
        <v>0</v>
      </c>
      <c r="CH11" s="212">
        <f t="shared" si="46"/>
        <v>107.5</v>
      </c>
      <c r="CI11" s="212">
        <f t="shared" si="47"/>
        <v>53.75</v>
      </c>
      <c r="CJ11" s="212">
        <f t="shared" si="48"/>
        <v>161.25</v>
      </c>
      <c r="CK11" s="212">
        <f t="shared" si="49"/>
        <v>322.5</v>
      </c>
      <c r="CL11" s="243">
        <v>14</v>
      </c>
      <c r="CM11" s="212">
        <f t="shared" si="50"/>
        <v>308.5</v>
      </c>
      <c r="CN11" s="213">
        <f t="shared" si="0"/>
        <v>4.3410852713178294E-2</v>
      </c>
      <c r="CO11" s="215"/>
      <c r="CP11" s="212">
        <f t="shared" si="51"/>
        <v>14</v>
      </c>
      <c r="CQ11" s="214">
        <f t="shared" si="52"/>
        <v>308.5</v>
      </c>
      <c r="CR11" s="213">
        <f t="shared" si="53"/>
        <v>4.3410852713178294E-2</v>
      </c>
      <c r="CS11" s="215"/>
      <c r="CT11" s="214"/>
      <c r="CV11" s="212">
        <f t="shared" si="54"/>
        <v>446</v>
      </c>
      <c r="CW11" s="212">
        <f t="shared" si="55"/>
        <v>761</v>
      </c>
      <c r="CX11" s="206">
        <v>315</v>
      </c>
      <c r="CY11" s="212">
        <f>AI11/3</f>
        <v>68</v>
      </c>
      <c r="CZ11" s="212">
        <f>BM11/2</f>
        <v>69.5</v>
      </c>
      <c r="DA11" s="212">
        <f t="shared" si="56"/>
        <v>308.5</v>
      </c>
      <c r="DB11" s="210"/>
      <c r="DC11" s="212">
        <f t="shared" si="57"/>
        <v>253.66666666666666</v>
      </c>
      <c r="DD11" s="243"/>
      <c r="DE11" s="212">
        <f t="shared" si="58"/>
        <v>253.66666666666666</v>
      </c>
      <c r="DF11" s="213">
        <f t="shared" si="59"/>
        <v>0</v>
      </c>
      <c r="DG11" s="212">
        <f t="shared" si="60"/>
        <v>253.66666666666666</v>
      </c>
      <c r="DH11" s="212">
        <f t="shared" si="61"/>
        <v>126.83333333333333</v>
      </c>
      <c r="DI11" s="212">
        <f t="shared" si="62"/>
        <v>380.5</v>
      </c>
      <c r="DJ11" s="243"/>
      <c r="DK11" s="212">
        <f t="shared" si="63"/>
        <v>380.5</v>
      </c>
      <c r="DL11" s="213">
        <f t="shared" si="64"/>
        <v>0</v>
      </c>
      <c r="DM11" s="212">
        <f t="shared" si="65"/>
        <v>253.66666666666666</v>
      </c>
      <c r="DN11" s="212">
        <f t="shared" si="66"/>
        <v>126.83333333333333</v>
      </c>
      <c r="DO11" s="212">
        <f t="shared" si="67"/>
        <v>380.5</v>
      </c>
      <c r="DP11" s="212">
        <f t="shared" si="68"/>
        <v>761</v>
      </c>
      <c r="DQ11" s="243"/>
      <c r="DR11" s="212">
        <f t="shared" si="69"/>
        <v>761</v>
      </c>
      <c r="DS11" s="213">
        <f t="shared" si="70"/>
        <v>0</v>
      </c>
      <c r="DT11" s="215"/>
      <c r="DU11" s="212">
        <f t="shared" si="71"/>
        <v>0</v>
      </c>
      <c r="DV11" s="214">
        <f>CW11-DU11</f>
        <v>761</v>
      </c>
      <c r="DW11" s="213">
        <f t="shared" si="73"/>
        <v>0</v>
      </c>
      <c r="DX11" s="215"/>
      <c r="DY11" s="214"/>
    </row>
    <row r="12" spans="1:136" x14ac:dyDescent="0.25">
      <c r="A12" s="204" t="s">
        <v>51</v>
      </c>
      <c r="B12" s="205"/>
      <c r="C12" s="206">
        <f>SUM(N12,AQ12,BT12,CX12)</f>
        <v>1610</v>
      </c>
      <c r="D12" s="207">
        <f t="shared" si="1"/>
        <v>985</v>
      </c>
      <c r="E12" s="207">
        <f>SUM(K12:L12)</f>
        <v>625</v>
      </c>
      <c r="F12" s="218"/>
      <c r="G12" s="207">
        <f t="shared" si="2"/>
        <v>512</v>
      </c>
      <c r="H12" s="218"/>
      <c r="I12" s="207">
        <f>SUM(I9:I11)</f>
        <v>2174</v>
      </c>
      <c r="J12" s="218"/>
      <c r="K12" s="219">
        <f>SUM(K9:K11)</f>
        <v>495</v>
      </c>
      <c r="L12" s="207">
        <f>SUM(AL12,BP12,CT12,DY12)</f>
        <v>130</v>
      </c>
      <c r="M12" s="209"/>
      <c r="N12" s="219">
        <f>SUM(N9:N11)</f>
        <v>315</v>
      </c>
      <c r="O12" s="220"/>
      <c r="P12" s="221">
        <f>SUM(P9:P11)</f>
        <v>105</v>
      </c>
      <c r="Q12" s="212">
        <f t="shared" ref="Q12" si="77">SUM(Q9:Q11)</f>
        <v>0</v>
      </c>
      <c r="R12" s="221">
        <f t="shared" ref="R12" si="78">SUM(R9:R11)</f>
        <v>105</v>
      </c>
      <c r="S12" s="213">
        <f t="shared" si="5"/>
        <v>0</v>
      </c>
      <c r="T12" s="212">
        <f t="shared" ref="T12:U12" si="79">SUM(T9:T11)</f>
        <v>105</v>
      </c>
      <c r="U12" s="212">
        <f t="shared" si="79"/>
        <v>52.5</v>
      </c>
      <c r="V12" s="212">
        <f>SUM(V9:V11)</f>
        <v>157.5</v>
      </c>
      <c r="W12" s="212">
        <f t="shared" ref="W12" si="80">SUM(W9:W11)</f>
        <v>0</v>
      </c>
      <c r="X12" s="212">
        <f t="shared" ref="X12" si="81">SUM(X9:X11)</f>
        <v>157.5</v>
      </c>
      <c r="Y12" s="213">
        <f t="shared" si="9"/>
        <v>0</v>
      </c>
      <c r="Z12" s="212">
        <f t="shared" ref="Z12:AB12" si="82">SUM(Z9:Z11)</f>
        <v>105</v>
      </c>
      <c r="AA12" s="212">
        <f t="shared" si="82"/>
        <v>52.5</v>
      </c>
      <c r="AB12" s="212">
        <f t="shared" si="82"/>
        <v>157.5</v>
      </c>
      <c r="AC12" s="212">
        <f>SUM(AC9:AC11)</f>
        <v>315</v>
      </c>
      <c r="AD12" s="212">
        <f t="shared" ref="AD12" si="83">SUM(AD9:AD11)</f>
        <v>96</v>
      </c>
      <c r="AE12" s="212">
        <f t="shared" ref="AE12" si="84">SUM(AE9:AE11)</f>
        <v>219</v>
      </c>
      <c r="AF12" s="213">
        <f t="shared" si="15"/>
        <v>0.30476190476190479</v>
      </c>
      <c r="AG12" s="220"/>
      <c r="AH12" s="212">
        <f>SUM(AH9:AH11)</f>
        <v>96</v>
      </c>
      <c r="AI12" s="212">
        <f>SUM(AI9:AI11)</f>
        <v>219</v>
      </c>
      <c r="AJ12" s="213">
        <f t="shared" si="75"/>
        <v>0.30476190476190479</v>
      </c>
      <c r="AK12" s="220"/>
      <c r="AL12" s="212">
        <f t="shared" ref="AL12" si="85">SUM(AL9:AL11)</f>
        <v>0</v>
      </c>
      <c r="AO12" s="212">
        <f t="shared" si="18"/>
        <v>73</v>
      </c>
      <c r="AP12" s="212">
        <f>SUM(AP9:AP11)</f>
        <v>388</v>
      </c>
      <c r="AQ12" s="212">
        <f>SUM(AQ9:AQ11)</f>
        <v>315</v>
      </c>
      <c r="AR12" s="212">
        <f>SUM(AR9:AR11)</f>
        <v>73</v>
      </c>
      <c r="AS12" s="222"/>
      <c r="AT12" s="212">
        <f>SUM(AT9:AT11)</f>
        <v>129.33333333333334</v>
      </c>
      <c r="AU12" s="212">
        <f t="shared" ref="AU12" si="86">SUM(AU9:AU11)</f>
        <v>0</v>
      </c>
      <c r="AV12" s="212">
        <f>SUM(AV9:AV11)</f>
        <v>129.33333333333334</v>
      </c>
      <c r="AW12" s="213">
        <f t="shared" si="23"/>
        <v>0</v>
      </c>
      <c r="AX12" s="212">
        <f t="shared" ref="AX12:AY12" si="87">SUM(AX9:AX11)</f>
        <v>129.33333333333334</v>
      </c>
      <c r="AY12" s="212">
        <f t="shared" si="87"/>
        <v>64.666666666666671</v>
      </c>
      <c r="AZ12" s="212">
        <f>SUM(AZ9:AZ11)</f>
        <v>194</v>
      </c>
      <c r="BA12" s="212">
        <f t="shared" ref="BA12" si="88">SUM(BA9:BA11)</f>
        <v>0</v>
      </c>
      <c r="BB12" s="212">
        <f t="shared" ref="BB12" si="89">SUM(BB9:BB11)</f>
        <v>194</v>
      </c>
      <c r="BC12" s="213">
        <f t="shared" si="28"/>
        <v>0</v>
      </c>
      <c r="BD12" s="212">
        <f t="shared" ref="BD12:BF12" si="90">SUM(BD9:BD11)</f>
        <v>129.33333333333334</v>
      </c>
      <c r="BE12" s="212">
        <f t="shared" si="90"/>
        <v>64.666666666666671</v>
      </c>
      <c r="BF12" s="212">
        <f t="shared" si="90"/>
        <v>194</v>
      </c>
      <c r="BG12" s="212">
        <f>SUM(BG9:BG11)</f>
        <v>388</v>
      </c>
      <c r="BH12" s="212">
        <f t="shared" ref="BH12" si="91">SUM(BH9:BH11)</f>
        <v>231</v>
      </c>
      <c r="BI12" s="212">
        <f t="shared" ref="BI12" si="92">SUM(BI9:BI11)</f>
        <v>157</v>
      </c>
      <c r="BJ12" s="213">
        <f t="shared" si="34"/>
        <v>0.59536082474226804</v>
      </c>
      <c r="BK12" s="220"/>
      <c r="BL12" s="212">
        <f t="shared" ref="BL12:BM12" si="93">SUM(BL9:BL11)</f>
        <v>231</v>
      </c>
      <c r="BM12" s="212">
        <f t="shared" si="93"/>
        <v>157</v>
      </c>
      <c r="BN12" s="213">
        <f t="shared" si="76"/>
        <v>0.59536082474226804</v>
      </c>
      <c r="BO12" s="220"/>
      <c r="BP12" s="212">
        <f t="shared" ref="BP12" si="94">SUM(BP9:BP11)</f>
        <v>130</v>
      </c>
      <c r="BR12" s="212">
        <f t="shared" si="37"/>
        <v>21.5</v>
      </c>
      <c r="BS12" s="212">
        <f t="shared" ref="BS12:BT12" si="95">SUM(BS9:BS11)</f>
        <v>528.5</v>
      </c>
      <c r="BT12" s="212">
        <f t="shared" si="95"/>
        <v>507</v>
      </c>
      <c r="BU12" s="212">
        <f t="shared" ref="BU12:BV12" si="96">SUM(BU9:BU11)</f>
        <v>73</v>
      </c>
      <c r="BV12" s="212">
        <f t="shared" si="96"/>
        <v>78.5</v>
      </c>
      <c r="BW12" s="220"/>
      <c r="BX12" s="212">
        <f t="shared" ref="BX12:BZ12" si="97">SUM(BX9:BX11)</f>
        <v>176.16666666666669</v>
      </c>
      <c r="BY12" s="212">
        <f t="shared" si="97"/>
        <v>0</v>
      </c>
      <c r="BZ12" s="212">
        <f t="shared" si="97"/>
        <v>176.16666666666669</v>
      </c>
      <c r="CA12" s="213">
        <f t="shared" si="40"/>
        <v>0</v>
      </c>
      <c r="CB12" s="212">
        <f t="shared" ref="CB12:CF12" si="98">SUM(CB9:CB11)</f>
        <v>176.16666666666669</v>
      </c>
      <c r="CC12" s="212">
        <f t="shared" si="98"/>
        <v>88.083333333333343</v>
      </c>
      <c r="CD12" s="212">
        <f t="shared" si="98"/>
        <v>264.25</v>
      </c>
      <c r="CE12" s="212">
        <f t="shared" si="98"/>
        <v>0</v>
      </c>
      <c r="CF12" s="212">
        <f t="shared" si="98"/>
        <v>264.25</v>
      </c>
      <c r="CG12" s="213">
        <f t="shared" si="45"/>
        <v>0</v>
      </c>
      <c r="CH12" s="212">
        <f t="shared" ref="CH12:CJ12" si="99">SUM(CH9:CH11)</f>
        <v>176.16666666666669</v>
      </c>
      <c r="CI12" s="212">
        <f t="shared" si="99"/>
        <v>88.083333333333343</v>
      </c>
      <c r="CJ12" s="212">
        <f t="shared" si="99"/>
        <v>264.25</v>
      </c>
      <c r="CK12" s="212">
        <f t="shared" ref="CK12:CM12" si="100">SUM(CK9:CK11)</f>
        <v>528.5</v>
      </c>
      <c r="CL12" s="212">
        <f t="shared" si="100"/>
        <v>168</v>
      </c>
      <c r="CM12" s="212">
        <f t="shared" si="100"/>
        <v>360.5</v>
      </c>
      <c r="CN12" s="213">
        <f t="shared" si="0"/>
        <v>0.31788079470198677</v>
      </c>
      <c r="CO12" s="220"/>
      <c r="CP12" s="212">
        <f t="shared" ref="CP12:CQ12" si="101">SUM(CP9:CP11)</f>
        <v>168</v>
      </c>
      <c r="CQ12" s="212">
        <f t="shared" si="101"/>
        <v>360.5</v>
      </c>
      <c r="CR12" s="213">
        <f t="shared" si="53"/>
        <v>0.31788079470198677</v>
      </c>
      <c r="CS12" s="220"/>
      <c r="CT12" s="212">
        <f t="shared" ref="CT12" si="102">SUM(CT9:CT11)</f>
        <v>0</v>
      </c>
      <c r="CV12" s="212">
        <f t="shared" si="54"/>
        <v>512</v>
      </c>
      <c r="CW12" s="212">
        <f>SUM(CW9:CW11)</f>
        <v>985</v>
      </c>
      <c r="CX12" s="212">
        <f>SUM(CX9:CX11)</f>
        <v>473</v>
      </c>
      <c r="CY12" s="212">
        <f t="shared" ref="CY12:DA12" si="103">SUM(CY9:CY11)</f>
        <v>73</v>
      </c>
      <c r="CZ12" s="212">
        <f t="shared" si="103"/>
        <v>78.5</v>
      </c>
      <c r="DA12" s="212">
        <f t="shared" si="103"/>
        <v>360.5</v>
      </c>
      <c r="DB12" s="220"/>
      <c r="DC12" s="212">
        <f t="shared" ref="DC12:DE12" si="104">SUM(DC9:DC11)</f>
        <v>328.33333333333331</v>
      </c>
      <c r="DD12" s="212">
        <f t="shared" si="104"/>
        <v>0</v>
      </c>
      <c r="DE12" s="212">
        <f t="shared" si="104"/>
        <v>328.33333333333331</v>
      </c>
      <c r="DF12" s="213">
        <f t="shared" si="59"/>
        <v>0</v>
      </c>
      <c r="DG12" s="212">
        <f t="shared" ref="DG12:DK12" si="105">SUM(DG9:DG11)</f>
        <v>328.33333333333331</v>
      </c>
      <c r="DH12" s="212">
        <f t="shared" si="105"/>
        <v>164.16666666666666</v>
      </c>
      <c r="DI12" s="212">
        <f t="shared" si="105"/>
        <v>492.5</v>
      </c>
      <c r="DJ12" s="212">
        <f t="shared" si="105"/>
        <v>0</v>
      </c>
      <c r="DK12" s="212">
        <f t="shared" si="105"/>
        <v>492.5</v>
      </c>
      <c r="DL12" s="213">
        <f t="shared" si="64"/>
        <v>0</v>
      </c>
      <c r="DM12" s="212">
        <f t="shared" ref="DM12:DO12" si="106">SUM(DM9:DM11)</f>
        <v>328.33333333333331</v>
      </c>
      <c r="DN12" s="212">
        <f t="shared" si="106"/>
        <v>164.16666666666666</v>
      </c>
      <c r="DO12" s="212">
        <f t="shared" si="106"/>
        <v>492.5</v>
      </c>
      <c r="DP12" s="212">
        <f t="shared" ref="DP12:DR12" si="107">SUM(DP9:DP11)</f>
        <v>985</v>
      </c>
      <c r="DQ12" s="212">
        <f t="shared" si="107"/>
        <v>0</v>
      </c>
      <c r="DR12" s="212">
        <f t="shared" si="107"/>
        <v>985</v>
      </c>
      <c r="DS12" s="213">
        <f t="shared" si="70"/>
        <v>0</v>
      </c>
      <c r="DT12" s="220"/>
      <c r="DU12" s="212">
        <f t="shared" ref="DU12:DV12" si="108">SUM(DU9:DU11)</f>
        <v>0</v>
      </c>
      <c r="DV12" s="212">
        <f t="shared" si="108"/>
        <v>985</v>
      </c>
      <c r="DW12" s="213">
        <f t="shared" si="73"/>
        <v>0</v>
      </c>
      <c r="DX12" s="220"/>
      <c r="DY12" s="212">
        <f t="shared" ref="DY12" si="109">SUM(DY9:DY11)</f>
        <v>0</v>
      </c>
    </row>
    <row r="13" spans="1:136" s="160" customFormat="1" ht="6" customHeight="1" x14ac:dyDescent="0.25">
      <c r="A13" s="223"/>
      <c r="B13" s="205"/>
      <c r="C13" s="205"/>
      <c r="D13" s="205"/>
      <c r="E13" s="224"/>
      <c r="F13" s="224"/>
      <c r="G13" s="224"/>
      <c r="H13" s="224"/>
      <c r="I13" s="224"/>
      <c r="J13" s="224"/>
      <c r="K13" s="224"/>
      <c r="L13" s="224"/>
      <c r="M13" s="200"/>
      <c r="N13" s="224"/>
      <c r="O13" s="218"/>
      <c r="P13" s="225"/>
      <c r="Q13" s="226"/>
      <c r="R13" s="226"/>
      <c r="S13" s="226"/>
      <c r="T13" s="226"/>
      <c r="U13" s="226"/>
      <c r="V13" s="226"/>
      <c r="W13" s="244"/>
      <c r="X13" s="226"/>
      <c r="Y13" s="226"/>
      <c r="Z13" s="226"/>
      <c r="AA13" s="226"/>
      <c r="AB13" s="226"/>
      <c r="AC13" s="226"/>
      <c r="AD13" s="244"/>
      <c r="AE13" s="226"/>
      <c r="AF13" s="226"/>
      <c r="AG13" s="226"/>
      <c r="AH13" s="226"/>
      <c r="AI13" s="226"/>
      <c r="AJ13" s="226"/>
      <c r="AK13" s="226"/>
      <c r="AL13" s="226"/>
      <c r="AM13" s="190"/>
      <c r="AN13" s="190"/>
      <c r="AO13" s="190"/>
      <c r="AP13" s="218"/>
      <c r="AQ13" s="218"/>
      <c r="AR13" s="218"/>
      <c r="AS13" s="218"/>
      <c r="AT13" s="226"/>
      <c r="AU13" s="244"/>
      <c r="AV13" s="226"/>
      <c r="AW13" s="226"/>
      <c r="AX13" s="226"/>
      <c r="AY13" s="226"/>
      <c r="AZ13" s="226"/>
      <c r="BA13" s="244"/>
      <c r="BB13" s="226"/>
      <c r="BC13" s="226"/>
      <c r="BD13" s="226"/>
      <c r="BE13" s="226"/>
      <c r="BF13" s="226"/>
      <c r="BG13" s="226"/>
      <c r="BH13" s="244"/>
      <c r="BI13" s="226"/>
      <c r="BJ13" s="226"/>
      <c r="BK13" s="226"/>
      <c r="BL13" s="226"/>
      <c r="BM13" s="226"/>
      <c r="BN13" s="226"/>
      <c r="BO13" s="226"/>
      <c r="BP13" s="226"/>
      <c r="BQ13" s="226"/>
      <c r="BR13" s="190"/>
      <c r="BS13" s="226"/>
      <c r="BT13" s="218"/>
      <c r="BU13" s="218"/>
      <c r="BV13" s="218"/>
      <c r="BW13" s="218"/>
      <c r="BX13" s="226"/>
      <c r="BY13" s="244"/>
      <c r="BZ13" s="226"/>
      <c r="CA13" s="226"/>
      <c r="CB13" s="226"/>
      <c r="CC13" s="226"/>
      <c r="CD13" s="226"/>
      <c r="CE13" s="244"/>
      <c r="CF13" s="226"/>
      <c r="CG13" s="226"/>
      <c r="CH13" s="226"/>
      <c r="CI13" s="226"/>
      <c r="CJ13" s="226"/>
      <c r="CK13" s="226"/>
      <c r="CL13" s="244"/>
      <c r="CM13" s="226"/>
      <c r="CN13" s="226"/>
      <c r="CO13" s="202"/>
      <c r="CP13" s="226"/>
      <c r="CQ13" s="226"/>
      <c r="CR13" s="226"/>
      <c r="CS13" s="226"/>
      <c r="CT13" s="226"/>
      <c r="CU13" s="190"/>
      <c r="CV13" s="190"/>
      <c r="CW13" s="190"/>
      <c r="CX13" s="218"/>
      <c r="CY13" s="218"/>
      <c r="CZ13" s="218"/>
      <c r="DA13" s="218"/>
      <c r="DB13" s="218"/>
      <c r="DC13" s="226"/>
      <c r="DD13" s="244"/>
      <c r="DE13" s="226"/>
      <c r="DF13" s="226"/>
      <c r="DG13" s="226"/>
      <c r="DH13" s="226"/>
      <c r="DI13" s="226"/>
      <c r="DJ13" s="244"/>
      <c r="DK13" s="226"/>
      <c r="DL13" s="226"/>
      <c r="DM13" s="226"/>
      <c r="DN13" s="226"/>
      <c r="DO13" s="226"/>
      <c r="DP13" s="226"/>
      <c r="DQ13" s="244"/>
      <c r="DR13" s="226"/>
      <c r="DS13" s="226"/>
      <c r="DT13" s="226"/>
      <c r="DU13" s="226"/>
      <c r="DV13" s="226"/>
      <c r="DW13" s="226"/>
      <c r="DX13" s="226"/>
      <c r="DY13" s="226"/>
    </row>
    <row r="14" spans="1:136" x14ac:dyDescent="0.25">
      <c r="A14" s="196" t="s">
        <v>7</v>
      </c>
      <c r="B14" s="205"/>
      <c r="C14" s="205"/>
      <c r="D14" s="205"/>
      <c r="E14" s="208"/>
      <c r="F14" s="208"/>
      <c r="G14" s="208"/>
      <c r="H14" s="208"/>
      <c r="I14" s="208"/>
      <c r="J14" s="208"/>
      <c r="K14" s="208"/>
      <c r="L14" s="208"/>
      <c r="M14" s="227"/>
      <c r="N14" s="208"/>
      <c r="O14" s="208"/>
      <c r="P14" s="208"/>
      <c r="Q14" s="208"/>
      <c r="R14" s="208"/>
      <c r="S14" s="208"/>
      <c r="T14" s="208"/>
      <c r="U14" s="208"/>
      <c r="V14" s="208"/>
      <c r="W14" s="245"/>
      <c r="X14" s="208"/>
      <c r="Y14" s="208"/>
      <c r="Z14" s="208"/>
      <c r="AA14" s="208"/>
      <c r="AB14" s="208"/>
      <c r="AC14" s="208"/>
      <c r="AD14" s="245"/>
      <c r="AE14" s="208"/>
      <c r="AF14" s="208"/>
      <c r="AG14" s="208"/>
      <c r="AH14" s="208"/>
      <c r="AI14" s="208"/>
      <c r="AJ14" s="208"/>
      <c r="AK14" s="208"/>
      <c r="AL14" s="208"/>
      <c r="AM14" s="208"/>
      <c r="AN14" s="208"/>
      <c r="AO14" s="208"/>
      <c r="AP14" s="208"/>
      <c r="AQ14" s="208"/>
      <c r="AR14" s="208"/>
      <c r="AS14" s="208"/>
      <c r="AT14" s="208"/>
      <c r="AU14" s="245"/>
      <c r="AV14" s="208"/>
      <c r="AW14" s="208"/>
      <c r="AX14" s="208"/>
      <c r="AY14" s="208"/>
      <c r="AZ14" s="208"/>
      <c r="BA14" s="245"/>
      <c r="BB14" s="208"/>
      <c r="BC14" s="208"/>
      <c r="BD14" s="208"/>
      <c r="BE14" s="208"/>
      <c r="BF14" s="208"/>
      <c r="BG14" s="208"/>
      <c r="BH14" s="245"/>
      <c r="BI14" s="208"/>
      <c r="BJ14" s="208"/>
      <c r="BK14" s="208"/>
      <c r="BL14" s="208"/>
      <c r="BM14" s="208"/>
      <c r="BN14" s="208"/>
      <c r="BO14" s="208"/>
      <c r="BP14" s="208"/>
      <c r="BQ14" s="208"/>
      <c r="BR14" s="208"/>
      <c r="BS14" s="208"/>
      <c r="BT14" s="208"/>
      <c r="BU14" s="208"/>
      <c r="BV14" s="208"/>
      <c r="BW14" s="208"/>
      <c r="BX14" s="208"/>
      <c r="BY14" s="245"/>
      <c r="BZ14" s="208"/>
      <c r="CA14" s="208"/>
      <c r="CB14" s="208"/>
      <c r="CC14" s="208"/>
      <c r="CD14" s="208"/>
      <c r="CE14" s="245"/>
      <c r="CF14" s="208"/>
      <c r="CG14" s="208"/>
      <c r="CH14" s="208"/>
      <c r="CI14" s="208"/>
      <c r="CJ14" s="208"/>
      <c r="CK14" s="208"/>
      <c r="CL14" s="245"/>
      <c r="CM14" s="208"/>
      <c r="CN14" s="208"/>
      <c r="CO14" s="208"/>
      <c r="CP14" s="208"/>
      <c r="CQ14" s="208"/>
      <c r="CR14" s="208"/>
      <c r="CS14" s="208"/>
      <c r="CT14" s="208"/>
      <c r="CU14" s="208"/>
      <c r="CV14" s="208"/>
      <c r="CW14" s="208"/>
      <c r="CX14" s="208"/>
      <c r="CY14" s="208"/>
      <c r="CZ14" s="208"/>
      <c r="DA14" s="208"/>
      <c r="DB14" s="208"/>
      <c r="DC14" s="208"/>
      <c r="DD14" s="245"/>
      <c r="DE14" s="208"/>
      <c r="DF14" s="208"/>
      <c r="DG14" s="208"/>
      <c r="DH14" s="208"/>
      <c r="DI14" s="208"/>
      <c r="DJ14" s="245"/>
      <c r="DK14" s="208"/>
      <c r="DL14" s="208"/>
      <c r="DM14" s="208"/>
      <c r="DN14" s="208"/>
      <c r="DO14" s="208"/>
      <c r="DP14" s="208"/>
      <c r="DQ14" s="245"/>
      <c r="DR14" s="208"/>
      <c r="DS14" s="208"/>
      <c r="DT14" s="208"/>
      <c r="DU14" s="208"/>
      <c r="DV14" s="208"/>
      <c r="DW14" s="208"/>
      <c r="DX14" s="208"/>
      <c r="DY14" s="208"/>
      <c r="DZ14" s="208"/>
      <c r="EA14" s="208"/>
      <c r="EB14" s="208"/>
      <c r="EC14" s="208"/>
      <c r="ED14" s="208"/>
      <c r="EE14" s="208"/>
      <c r="EF14" s="208"/>
    </row>
    <row r="15" spans="1:136" x14ac:dyDescent="0.25">
      <c r="A15" s="204" t="s">
        <v>46</v>
      </c>
      <c r="B15" s="205"/>
      <c r="C15" s="206">
        <f>SUM(N15,AQ15,BT15,CX15)</f>
        <v>263</v>
      </c>
      <c r="D15" s="207">
        <f t="shared" si="1"/>
        <v>55</v>
      </c>
      <c r="E15" s="207">
        <f>SUM(K15:L15)</f>
        <v>208</v>
      </c>
      <c r="F15" s="208"/>
      <c r="G15" s="207">
        <f t="shared" si="2"/>
        <v>-24</v>
      </c>
      <c r="H15" s="208"/>
      <c r="I15" s="207"/>
      <c r="J15" s="208"/>
      <c r="K15" s="207">
        <f>SUM(Q15,W15,AD15,AU15,BA15,BH15,BY15,CE15,CL15,DD15,DJ15,DQ15)</f>
        <v>208</v>
      </c>
      <c r="L15" s="207">
        <f>SUM(AL15,BP15,CT15,DY15)</f>
        <v>0</v>
      </c>
      <c r="M15" s="209"/>
      <c r="N15" s="206">
        <v>53</v>
      </c>
      <c r="O15" s="210"/>
      <c r="P15" s="211">
        <f t="shared" ref="P15:P17" si="110">N15/3</f>
        <v>17.666666666666668</v>
      </c>
      <c r="Q15" s="243">
        <v>0</v>
      </c>
      <c r="R15" s="212">
        <f t="shared" ref="R15:R17" si="111">P15-Q15</f>
        <v>17.666666666666668</v>
      </c>
      <c r="S15" s="213">
        <f t="shared" si="5"/>
        <v>0</v>
      </c>
      <c r="T15" s="212">
        <f t="shared" ref="T15:T17" si="112">N15/3</f>
        <v>17.666666666666668</v>
      </c>
      <c r="U15" s="212">
        <f t="shared" ref="U15:U17" si="113">R15/2</f>
        <v>8.8333333333333339</v>
      </c>
      <c r="V15" s="212">
        <f t="shared" ref="V15:V17" si="114">T15+U15</f>
        <v>26.5</v>
      </c>
      <c r="W15" s="243">
        <v>0</v>
      </c>
      <c r="X15" s="212">
        <f t="shared" ref="X15:X17" si="115">V15-W15</f>
        <v>26.5</v>
      </c>
      <c r="Y15" s="213">
        <f t="shared" si="9"/>
        <v>0</v>
      </c>
      <c r="Z15" s="212">
        <f t="shared" ref="Z15:Z17" si="116">N15/3</f>
        <v>17.666666666666668</v>
      </c>
      <c r="AA15" s="212">
        <f t="shared" ref="AA15:AA17" si="117">R15/2</f>
        <v>8.8333333333333339</v>
      </c>
      <c r="AB15" s="212">
        <f t="shared" ref="AB15:AB17" si="118">X15</f>
        <v>26.5</v>
      </c>
      <c r="AC15" s="212">
        <f t="shared" ref="AC15:AC17" si="119">SUM(Z15:AB15)</f>
        <v>53</v>
      </c>
      <c r="AD15" s="243">
        <v>53</v>
      </c>
      <c r="AE15" s="212">
        <f t="shared" ref="AE15:AE17" si="120">AC15-AD15</f>
        <v>0</v>
      </c>
      <c r="AF15" s="213">
        <f t="shared" si="15"/>
        <v>1</v>
      </c>
      <c r="AG15" s="210"/>
      <c r="AH15" s="212">
        <f t="shared" ref="AH15:AH17" si="121">SUM(AD15,W15,Q15)</f>
        <v>53</v>
      </c>
      <c r="AI15" s="214">
        <f t="shared" ref="AI15:AI17" si="122">N15-AH15</f>
        <v>0</v>
      </c>
      <c r="AJ15" s="213">
        <f t="shared" si="75"/>
        <v>1</v>
      </c>
      <c r="AK15" s="215"/>
      <c r="AL15" s="214"/>
      <c r="AO15" s="212">
        <f t="shared" si="18"/>
        <v>0</v>
      </c>
      <c r="AP15" s="212">
        <f t="shared" ref="AP15:AP17" si="123">AQ15+AR15</f>
        <v>53</v>
      </c>
      <c r="AQ15" s="206">
        <v>53</v>
      </c>
      <c r="AR15" s="212">
        <f t="shared" ref="AR15:AR17" si="124">AI15/3</f>
        <v>0</v>
      </c>
      <c r="AS15" s="217"/>
      <c r="AT15" s="212">
        <f t="shared" ref="AT15:AT17" si="125">AP15/3</f>
        <v>17.666666666666668</v>
      </c>
      <c r="AU15" s="243">
        <v>0</v>
      </c>
      <c r="AV15" s="212">
        <f t="shared" ref="AV15:AV17" si="126">AT15-AU15</f>
        <v>17.666666666666668</v>
      </c>
      <c r="AW15" s="213">
        <f t="shared" si="23"/>
        <v>0</v>
      </c>
      <c r="AX15" s="212">
        <f t="shared" ref="AX15:AX17" si="127">AP15/3</f>
        <v>17.666666666666668</v>
      </c>
      <c r="AY15" s="212">
        <f t="shared" ref="AY15:AY17" si="128">AV15/2</f>
        <v>8.8333333333333339</v>
      </c>
      <c r="AZ15" s="212">
        <f t="shared" ref="AZ15:AZ17" si="129">AX15+AY15</f>
        <v>26.5</v>
      </c>
      <c r="BA15" s="243">
        <v>0</v>
      </c>
      <c r="BB15" s="212">
        <f t="shared" ref="BB15:BB17" si="130">AZ15-BA15</f>
        <v>26.5</v>
      </c>
      <c r="BC15" s="213">
        <f t="shared" si="28"/>
        <v>0</v>
      </c>
      <c r="BD15" s="212">
        <f t="shared" ref="BD15:BD17" si="131">AP15/3</f>
        <v>17.666666666666668</v>
      </c>
      <c r="BE15" s="212">
        <f t="shared" ref="BE15:BE17" si="132">AV15/2</f>
        <v>8.8333333333333339</v>
      </c>
      <c r="BF15" s="212">
        <f t="shared" ref="BF15:BF17" si="133">BB15</f>
        <v>26.5</v>
      </c>
      <c r="BG15" s="212">
        <f t="shared" ref="BG15:BG17" si="134">SUM(BD15:BF15)</f>
        <v>53</v>
      </c>
      <c r="BH15" s="243">
        <v>55</v>
      </c>
      <c r="BI15" s="212">
        <f t="shared" ref="BI15:BI17" si="135">BG15-BH15</f>
        <v>-2</v>
      </c>
      <c r="BJ15" s="213">
        <f t="shared" si="34"/>
        <v>1.0377358490566038</v>
      </c>
      <c r="BK15" s="215"/>
      <c r="BL15" s="212">
        <f t="shared" ref="BL15:BL17" si="136">SUM(BH15,BA15,AU15)</f>
        <v>55</v>
      </c>
      <c r="BM15" s="214">
        <f t="shared" ref="BM15:BM17" si="137">AP15-BL15</f>
        <v>-2</v>
      </c>
      <c r="BN15" s="213">
        <f t="shared" si="76"/>
        <v>1.0377358490566038</v>
      </c>
      <c r="BO15" s="215"/>
      <c r="BP15" s="214">
        <v>0</v>
      </c>
      <c r="BR15" s="212">
        <f t="shared" si="37"/>
        <v>-1</v>
      </c>
      <c r="BS15" s="212">
        <f>SUM(BT15:BV15)-BP15</f>
        <v>77</v>
      </c>
      <c r="BT15" s="206">
        <v>78</v>
      </c>
      <c r="BU15" s="212">
        <f>AI15/3</f>
        <v>0</v>
      </c>
      <c r="BV15" s="212">
        <f>BM15/2</f>
        <v>-1</v>
      </c>
      <c r="BW15" s="210"/>
      <c r="BX15" s="212">
        <f t="shared" ref="BX15:BX17" si="138">BS15/3</f>
        <v>25.666666666666668</v>
      </c>
      <c r="BY15" s="243">
        <v>0</v>
      </c>
      <c r="BZ15" s="212">
        <f t="shared" ref="BZ15:BZ17" si="139">BX15-BY15</f>
        <v>25.666666666666668</v>
      </c>
      <c r="CA15" s="213">
        <f t="shared" si="40"/>
        <v>0</v>
      </c>
      <c r="CB15" s="212">
        <f t="shared" ref="CB15:CB17" si="140">BS15/3</f>
        <v>25.666666666666668</v>
      </c>
      <c r="CC15" s="212">
        <f t="shared" ref="CC15:CC17" si="141">BZ15/2</f>
        <v>12.833333333333334</v>
      </c>
      <c r="CD15" s="212">
        <f t="shared" ref="CD15:CD17" si="142">CB15+CC15</f>
        <v>38.5</v>
      </c>
      <c r="CE15" s="243">
        <v>0</v>
      </c>
      <c r="CF15" s="212">
        <f t="shared" ref="CF15:CF17" si="143">CD15-CE15</f>
        <v>38.5</v>
      </c>
      <c r="CG15" s="213">
        <f t="shared" si="45"/>
        <v>0</v>
      </c>
      <c r="CH15" s="212">
        <f t="shared" ref="CH15:CH17" si="144">BS15/3</f>
        <v>25.666666666666668</v>
      </c>
      <c r="CI15" s="212">
        <f t="shared" ref="CI15:CI17" si="145">BZ15/2</f>
        <v>12.833333333333334</v>
      </c>
      <c r="CJ15" s="212">
        <f t="shared" ref="CJ15:CJ17" si="146">CF15</f>
        <v>38.5</v>
      </c>
      <c r="CK15" s="212">
        <f t="shared" ref="CK15:CK17" si="147">SUM(CH15:CJ15)</f>
        <v>77</v>
      </c>
      <c r="CL15" s="243">
        <v>100</v>
      </c>
      <c r="CM15" s="212">
        <f t="shared" ref="CM15:CM17" si="148">CK15-CL15</f>
        <v>-23</v>
      </c>
      <c r="CN15" s="213">
        <f t="shared" si="0"/>
        <v>1.2987012987012987</v>
      </c>
      <c r="CO15" s="215"/>
      <c r="CP15" s="212">
        <f t="shared" ref="CP15:CP17" si="149">SUM(CL15,CE15,BY15)</f>
        <v>100</v>
      </c>
      <c r="CQ15" s="214">
        <f t="shared" ref="CQ15:CQ17" si="150">BS15-CP15</f>
        <v>-23</v>
      </c>
      <c r="CR15" s="213">
        <f t="shared" si="53"/>
        <v>1.2987012987012987</v>
      </c>
      <c r="CS15" s="215"/>
      <c r="CT15" s="214"/>
      <c r="CV15" s="212">
        <f t="shared" si="54"/>
        <v>-24</v>
      </c>
      <c r="CW15" s="212">
        <f t="shared" si="55"/>
        <v>55</v>
      </c>
      <c r="CX15" s="206">
        <v>79</v>
      </c>
      <c r="CY15" s="212">
        <f>AI15/3</f>
        <v>0</v>
      </c>
      <c r="CZ15" s="212">
        <f>BM15/2</f>
        <v>-1</v>
      </c>
      <c r="DA15" s="212">
        <f t="shared" ref="DA15:DA17" si="151">CQ15</f>
        <v>-23</v>
      </c>
      <c r="DB15" s="210"/>
      <c r="DC15" s="212">
        <f t="shared" ref="DC15:DC17" si="152">CW15/3</f>
        <v>18.333333333333332</v>
      </c>
      <c r="DD15" s="243"/>
      <c r="DE15" s="212">
        <f t="shared" ref="DE15:DE17" si="153">DC15-DD15</f>
        <v>18.333333333333332</v>
      </c>
      <c r="DF15" s="213">
        <f t="shared" si="59"/>
        <v>0</v>
      </c>
      <c r="DG15" s="212">
        <f t="shared" ref="DG15:DG17" si="154">CW15/3</f>
        <v>18.333333333333332</v>
      </c>
      <c r="DH15" s="212">
        <f t="shared" ref="DH15:DH17" si="155">DE15/2</f>
        <v>9.1666666666666661</v>
      </c>
      <c r="DI15" s="212">
        <f t="shared" ref="DI15:DI17" si="156">DG15+DH15</f>
        <v>27.5</v>
      </c>
      <c r="DJ15" s="243"/>
      <c r="DK15" s="212">
        <f t="shared" ref="DK15:DK17" si="157">DI15-DJ15</f>
        <v>27.5</v>
      </c>
      <c r="DL15" s="213">
        <f t="shared" si="64"/>
        <v>0</v>
      </c>
      <c r="DM15" s="212">
        <f t="shared" ref="DM15:DM17" si="158">CW15/3</f>
        <v>18.333333333333332</v>
      </c>
      <c r="DN15" s="212">
        <f t="shared" ref="DN15:DN17" si="159">DE15/2</f>
        <v>9.1666666666666661</v>
      </c>
      <c r="DO15" s="212">
        <f t="shared" ref="DO15:DO17" si="160">DK15</f>
        <v>27.5</v>
      </c>
      <c r="DP15" s="212">
        <f t="shared" ref="DP15:DP17" si="161">SUM(DM15:DO15)</f>
        <v>55</v>
      </c>
      <c r="DQ15" s="243"/>
      <c r="DR15" s="212">
        <f t="shared" ref="DR15:DR17" si="162">DP15-DQ15</f>
        <v>55</v>
      </c>
      <c r="DS15" s="213">
        <f t="shared" si="70"/>
        <v>0</v>
      </c>
      <c r="DT15" s="215"/>
      <c r="DU15" s="212">
        <f t="shared" ref="DU15:DU17" si="163">SUM(DQ15,DJ15,DD15)</f>
        <v>0</v>
      </c>
      <c r="DV15" s="214">
        <f t="shared" ref="DV15:DV17" si="164">CW15-DU15</f>
        <v>55</v>
      </c>
      <c r="DW15" s="213">
        <f t="shared" si="73"/>
        <v>0</v>
      </c>
      <c r="DX15" s="215"/>
      <c r="DY15" s="214"/>
    </row>
    <row r="16" spans="1:136" x14ac:dyDescent="0.25">
      <c r="A16" s="204" t="s">
        <v>5</v>
      </c>
      <c r="B16" s="205"/>
      <c r="C16" s="206">
        <f>SUM(N16,AQ16,BT16,CX16)</f>
        <v>18</v>
      </c>
      <c r="D16" s="207">
        <f t="shared" si="1"/>
        <v>18</v>
      </c>
      <c r="E16" s="207">
        <f>SUM(K16:L16)</f>
        <v>0</v>
      </c>
      <c r="F16" s="208"/>
      <c r="G16" s="207">
        <f t="shared" si="2"/>
        <v>0</v>
      </c>
      <c r="H16" s="208"/>
      <c r="I16" s="207"/>
      <c r="J16" s="208"/>
      <c r="K16" s="207">
        <f>SUM(Q16,W16,AD16,AU16,BA16,BH16,BY16,CE16,CL16,DD16,DJ16,DQ16)</f>
        <v>0</v>
      </c>
      <c r="L16" s="207">
        <f>SUM(AL16,BP16,CT16,DY16)</f>
        <v>0</v>
      </c>
      <c r="M16" s="209"/>
      <c r="N16" s="206">
        <v>0</v>
      </c>
      <c r="O16" s="210"/>
      <c r="P16" s="211">
        <f t="shared" si="110"/>
        <v>0</v>
      </c>
      <c r="Q16" s="243">
        <v>0</v>
      </c>
      <c r="R16" s="212">
        <f t="shared" si="111"/>
        <v>0</v>
      </c>
      <c r="S16" s="213" t="str">
        <f t="shared" si="5"/>
        <v>NO TARGET</v>
      </c>
      <c r="T16" s="212">
        <f t="shared" si="112"/>
        <v>0</v>
      </c>
      <c r="U16" s="212">
        <f t="shared" si="113"/>
        <v>0</v>
      </c>
      <c r="V16" s="212">
        <f t="shared" si="114"/>
        <v>0</v>
      </c>
      <c r="W16" s="243">
        <v>0</v>
      </c>
      <c r="X16" s="212">
        <f t="shared" si="115"/>
        <v>0</v>
      </c>
      <c r="Y16" s="213" t="str">
        <f t="shared" si="9"/>
        <v>NO TARGET</v>
      </c>
      <c r="Z16" s="212">
        <f t="shared" si="116"/>
        <v>0</v>
      </c>
      <c r="AA16" s="212">
        <f t="shared" si="117"/>
        <v>0</v>
      </c>
      <c r="AB16" s="212">
        <f t="shared" si="118"/>
        <v>0</v>
      </c>
      <c r="AC16" s="212">
        <f t="shared" si="119"/>
        <v>0</v>
      </c>
      <c r="AD16" s="243">
        <v>0</v>
      </c>
      <c r="AE16" s="212">
        <f t="shared" si="120"/>
        <v>0</v>
      </c>
      <c r="AF16" s="213" t="str">
        <f t="shared" si="15"/>
        <v>NO TARGET</v>
      </c>
      <c r="AG16" s="210"/>
      <c r="AH16" s="212">
        <f t="shared" si="121"/>
        <v>0</v>
      </c>
      <c r="AI16" s="214">
        <f t="shared" si="122"/>
        <v>0</v>
      </c>
      <c r="AJ16" s="213" t="str">
        <f t="shared" si="75"/>
        <v>NO TARGET</v>
      </c>
      <c r="AK16" s="215"/>
      <c r="AL16" s="214"/>
      <c r="AO16" s="212">
        <f t="shared" si="18"/>
        <v>0</v>
      </c>
      <c r="AP16" s="212">
        <f t="shared" si="123"/>
        <v>0</v>
      </c>
      <c r="AQ16" s="206">
        <v>0</v>
      </c>
      <c r="AR16" s="212">
        <f t="shared" si="124"/>
        <v>0</v>
      </c>
      <c r="AS16" s="217"/>
      <c r="AT16" s="212">
        <f t="shared" si="125"/>
        <v>0</v>
      </c>
      <c r="AU16" s="243">
        <v>0</v>
      </c>
      <c r="AV16" s="212">
        <f t="shared" si="126"/>
        <v>0</v>
      </c>
      <c r="AW16" s="213" t="str">
        <f t="shared" si="23"/>
        <v>NO TARGET</v>
      </c>
      <c r="AX16" s="212">
        <f t="shared" si="127"/>
        <v>0</v>
      </c>
      <c r="AY16" s="212">
        <f t="shared" si="128"/>
        <v>0</v>
      </c>
      <c r="AZ16" s="212">
        <f t="shared" si="129"/>
        <v>0</v>
      </c>
      <c r="BA16" s="243">
        <v>0</v>
      </c>
      <c r="BB16" s="212">
        <f t="shared" si="130"/>
        <v>0</v>
      </c>
      <c r="BC16" s="213" t="str">
        <f t="shared" si="28"/>
        <v>NO TARGET</v>
      </c>
      <c r="BD16" s="212">
        <f t="shared" si="131"/>
        <v>0</v>
      </c>
      <c r="BE16" s="212">
        <f t="shared" si="132"/>
        <v>0</v>
      </c>
      <c r="BF16" s="212">
        <f t="shared" si="133"/>
        <v>0</v>
      </c>
      <c r="BG16" s="212">
        <f t="shared" si="134"/>
        <v>0</v>
      </c>
      <c r="BH16" s="243">
        <v>0</v>
      </c>
      <c r="BI16" s="212">
        <f t="shared" si="135"/>
        <v>0</v>
      </c>
      <c r="BJ16" s="213" t="str">
        <f t="shared" si="34"/>
        <v>NO TARGET</v>
      </c>
      <c r="BK16" s="215"/>
      <c r="BL16" s="212">
        <f t="shared" si="136"/>
        <v>0</v>
      </c>
      <c r="BM16" s="214">
        <f t="shared" si="137"/>
        <v>0</v>
      </c>
      <c r="BN16" s="213" t="str">
        <f t="shared" si="76"/>
        <v>NO TARGET</v>
      </c>
      <c r="BO16" s="215"/>
      <c r="BP16" s="214">
        <v>0</v>
      </c>
      <c r="BR16" s="212">
        <f t="shared" si="37"/>
        <v>0</v>
      </c>
      <c r="BS16" s="212">
        <f>SUM(BT16:BV16)-BP16</f>
        <v>0</v>
      </c>
      <c r="BT16" s="206">
        <v>0</v>
      </c>
      <c r="BU16" s="212">
        <f>AI16/3</f>
        <v>0</v>
      </c>
      <c r="BV16" s="212">
        <f>BM16/2</f>
        <v>0</v>
      </c>
      <c r="BW16" s="210"/>
      <c r="BX16" s="212">
        <f t="shared" si="138"/>
        <v>0</v>
      </c>
      <c r="BY16" s="243">
        <v>0</v>
      </c>
      <c r="BZ16" s="212">
        <f t="shared" si="139"/>
        <v>0</v>
      </c>
      <c r="CA16" s="213" t="str">
        <f t="shared" si="40"/>
        <v>NO TARGET</v>
      </c>
      <c r="CB16" s="212">
        <f t="shared" si="140"/>
        <v>0</v>
      </c>
      <c r="CC16" s="212">
        <f t="shared" si="141"/>
        <v>0</v>
      </c>
      <c r="CD16" s="212">
        <f t="shared" si="142"/>
        <v>0</v>
      </c>
      <c r="CE16" s="243">
        <v>0</v>
      </c>
      <c r="CF16" s="212">
        <f t="shared" si="143"/>
        <v>0</v>
      </c>
      <c r="CG16" s="213" t="str">
        <f t="shared" si="45"/>
        <v>NO TARGET</v>
      </c>
      <c r="CH16" s="212">
        <f t="shared" si="144"/>
        <v>0</v>
      </c>
      <c r="CI16" s="212">
        <f t="shared" si="145"/>
        <v>0</v>
      </c>
      <c r="CJ16" s="212">
        <f t="shared" si="146"/>
        <v>0</v>
      </c>
      <c r="CK16" s="212">
        <f t="shared" si="147"/>
        <v>0</v>
      </c>
      <c r="CL16" s="243">
        <v>0</v>
      </c>
      <c r="CM16" s="212">
        <f t="shared" si="148"/>
        <v>0</v>
      </c>
      <c r="CN16" s="213" t="str">
        <f t="shared" si="0"/>
        <v>NO TARGET</v>
      </c>
      <c r="CO16" s="215"/>
      <c r="CP16" s="212">
        <f t="shared" si="149"/>
        <v>0</v>
      </c>
      <c r="CQ16" s="214">
        <f t="shared" si="150"/>
        <v>0</v>
      </c>
      <c r="CR16" s="213" t="str">
        <f t="shared" si="53"/>
        <v>NO TARGET</v>
      </c>
      <c r="CS16" s="215"/>
      <c r="CT16" s="214"/>
      <c r="CV16" s="212">
        <f t="shared" si="54"/>
        <v>0</v>
      </c>
      <c r="CW16" s="212">
        <f t="shared" si="55"/>
        <v>18</v>
      </c>
      <c r="CX16" s="206">
        <v>18</v>
      </c>
      <c r="CY16" s="212">
        <f>AI16/3</f>
        <v>0</v>
      </c>
      <c r="CZ16" s="212">
        <f>BM16/2</f>
        <v>0</v>
      </c>
      <c r="DA16" s="212">
        <f t="shared" si="151"/>
        <v>0</v>
      </c>
      <c r="DB16" s="210"/>
      <c r="DC16" s="212">
        <f t="shared" si="152"/>
        <v>6</v>
      </c>
      <c r="DD16" s="243"/>
      <c r="DE16" s="212">
        <f t="shared" si="153"/>
        <v>6</v>
      </c>
      <c r="DF16" s="213">
        <f t="shared" si="59"/>
        <v>0</v>
      </c>
      <c r="DG16" s="212">
        <f t="shared" si="154"/>
        <v>6</v>
      </c>
      <c r="DH16" s="212">
        <f t="shared" si="155"/>
        <v>3</v>
      </c>
      <c r="DI16" s="212">
        <f t="shared" si="156"/>
        <v>9</v>
      </c>
      <c r="DJ16" s="243"/>
      <c r="DK16" s="212">
        <f t="shared" si="157"/>
        <v>9</v>
      </c>
      <c r="DL16" s="213">
        <f t="shared" si="64"/>
        <v>0</v>
      </c>
      <c r="DM16" s="212">
        <f t="shared" si="158"/>
        <v>6</v>
      </c>
      <c r="DN16" s="212">
        <f t="shared" si="159"/>
        <v>3</v>
      </c>
      <c r="DO16" s="212">
        <f t="shared" si="160"/>
        <v>9</v>
      </c>
      <c r="DP16" s="212">
        <f t="shared" si="161"/>
        <v>18</v>
      </c>
      <c r="DQ16" s="243"/>
      <c r="DR16" s="212">
        <f t="shared" si="162"/>
        <v>18</v>
      </c>
      <c r="DS16" s="213">
        <f t="shared" si="70"/>
        <v>0</v>
      </c>
      <c r="DT16" s="215"/>
      <c r="DU16" s="212">
        <f t="shared" si="163"/>
        <v>0</v>
      </c>
      <c r="DV16" s="214">
        <f t="shared" si="164"/>
        <v>18</v>
      </c>
      <c r="DW16" s="213">
        <f t="shared" si="73"/>
        <v>0</v>
      </c>
      <c r="DX16" s="215"/>
      <c r="DY16" s="214"/>
    </row>
    <row r="17" spans="1:136" x14ac:dyDescent="0.25">
      <c r="A17" s="204" t="s">
        <v>6</v>
      </c>
      <c r="B17" s="205"/>
      <c r="C17" s="206">
        <f>SUM(N17,AQ17,BT17,CX17)</f>
        <v>525</v>
      </c>
      <c r="D17" s="207">
        <f t="shared" si="1"/>
        <v>115</v>
      </c>
      <c r="E17" s="207">
        <f>SUM(K17:L17)</f>
        <v>410</v>
      </c>
      <c r="F17" s="208"/>
      <c r="G17" s="207">
        <f t="shared" si="2"/>
        <v>-61</v>
      </c>
      <c r="H17" s="208"/>
      <c r="I17" s="207"/>
      <c r="J17" s="208"/>
      <c r="K17" s="207">
        <f>SUM(Q17,W17,AD17,AU17,BA17,BH17,BY17,CE17,CL17,DD17,DJ17,DQ17)</f>
        <v>410</v>
      </c>
      <c r="L17" s="207">
        <f>SUM(AL17,BP17,CT17,DY17)</f>
        <v>0</v>
      </c>
      <c r="M17" s="209"/>
      <c r="N17" s="206">
        <v>87</v>
      </c>
      <c r="O17" s="210"/>
      <c r="P17" s="211">
        <f t="shared" si="110"/>
        <v>29</v>
      </c>
      <c r="Q17" s="243">
        <v>0</v>
      </c>
      <c r="R17" s="212">
        <f t="shared" si="111"/>
        <v>29</v>
      </c>
      <c r="S17" s="213">
        <f t="shared" si="5"/>
        <v>0</v>
      </c>
      <c r="T17" s="212">
        <f t="shared" si="112"/>
        <v>29</v>
      </c>
      <c r="U17" s="212">
        <f t="shared" si="113"/>
        <v>14.5</v>
      </c>
      <c r="V17" s="212">
        <f t="shared" si="114"/>
        <v>43.5</v>
      </c>
      <c r="W17" s="243">
        <v>0</v>
      </c>
      <c r="X17" s="212">
        <f t="shared" si="115"/>
        <v>43.5</v>
      </c>
      <c r="Y17" s="213">
        <f t="shared" si="9"/>
        <v>0</v>
      </c>
      <c r="Z17" s="212">
        <f t="shared" si="116"/>
        <v>29</v>
      </c>
      <c r="AA17" s="212">
        <f t="shared" si="117"/>
        <v>14.5</v>
      </c>
      <c r="AB17" s="212">
        <f t="shared" si="118"/>
        <v>43.5</v>
      </c>
      <c r="AC17" s="212">
        <f t="shared" si="119"/>
        <v>87</v>
      </c>
      <c r="AD17" s="243">
        <v>3</v>
      </c>
      <c r="AE17" s="212">
        <f t="shared" si="120"/>
        <v>84</v>
      </c>
      <c r="AF17" s="213">
        <f t="shared" si="15"/>
        <v>3.4482758620689655E-2</v>
      </c>
      <c r="AG17" s="210"/>
      <c r="AH17" s="212">
        <f t="shared" si="121"/>
        <v>3</v>
      </c>
      <c r="AI17" s="214">
        <f t="shared" si="122"/>
        <v>84</v>
      </c>
      <c r="AJ17" s="213">
        <f t="shared" si="75"/>
        <v>3.4482758620689655E-2</v>
      </c>
      <c r="AK17" s="215"/>
      <c r="AL17" s="214"/>
      <c r="AO17" s="212">
        <f t="shared" si="18"/>
        <v>28</v>
      </c>
      <c r="AP17" s="212">
        <f t="shared" si="123"/>
        <v>115</v>
      </c>
      <c r="AQ17" s="206">
        <v>87</v>
      </c>
      <c r="AR17" s="212">
        <f t="shared" si="124"/>
        <v>28</v>
      </c>
      <c r="AS17" s="217"/>
      <c r="AT17" s="212">
        <f t="shared" si="125"/>
        <v>38.333333333333336</v>
      </c>
      <c r="AU17" s="243">
        <v>0</v>
      </c>
      <c r="AV17" s="212">
        <f t="shared" si="126"/>
        <v>38.333333333333336</v>
      </c>
      <c r="AW17" s="213">
        <f t="shared" si="23"/>
        <v>0</v>
      </c>
      <c r="AX17" s="212">
        <f t="shared" si="127"/>
        <v>38.333333333333336</v>
      </c>
      <c r="AY17" s="212">
        <f t="shared" si="128"/>
        <v>19.166666666666668</v>
      </c>
      <c r="AZ17" s="212">
        <f t="shared" si="129"/>
        <v>57.5</v>
      </c>
      <c r="BA17" s="243">
        <v>0</v>
      </c>
      <c r="BB17" s="212">
        <f t="shared" si="130"/>
        <v>57.5</v>
      </c>
      <c r="BC17" s="213">
        <f t="shared" si="28"/>
        <v>0</v>
      </c>
      <c r="BD17" s="212">
        <f t="shared" si="131"/>
        <v>38.333333333333336</v>
      </c>
      <c r="BE17" s="212">
        <f t="shared" si="132"/>
        <v>19.166666666666668</v>
      </c>
      <c r="BF17" s="212">
        <f t="shared" si="133"/>
        <v>57.5</v>
      </c>
      <c r="BG17" s="212">
        <f t="shared" si="134"/>
        <v>115</v>
      </c>
      <c r="BH17" s="243">
        <v>404</v>
      </c>
      <c r="BI17" s="212">
        <f t="shared" si="135"/>
        <v>-289</v>
      </c>
      <c r="BJ17" s="213">
        <f t="shared" si="34"/>
        <v>3.5130434782608697</v>
      </c>
      <c r="BK17" s="215"/>
      <c r="BL17" s="212">
        <f t="shared" si="136"/>
        <v>404</v>
      </c>
      <c r="BM17" s="214">
        <f t="shared" si="137"/>
        <v>-289</v>
      </c>
      <c r="BN17" s="213">
        <f t="shared" si="76"/>
        <v>3.5130434782608697</v>
      </c>
      <c r="BO17" s="215"/>
      <c r="BP17" s="214">
        <v>0</v>
      </c>
      <c r="BR17" s="212">
        <f t="shared" si="37"/>
        <v>-116.5</v>
      </c>
      <c r="BS17" s="212">
        <f>SUM(BT17:BV17)-BP17</f>
        <v>58.5</v>
      </c>
      <c r="BT17" s="206">
        <v>175</v>
      </c>
      <c r="BU17" s="212">
        <f>AI17/3</f>
        <v>28</v>
      </c>
      <c r="BV17" s="212">
        <f>BM17/2</f>
        <v>-144.5</v>
      </c>
      <c r="BW17" s="210"/>
      <c r="BX17" s="212">
        <f t="shared" si="138"/>
        <v>19.5</v>
      </c>
      <c r="BY17" s="243">
        <v>0</v>
      </c>
      <c r="BZ17" s="212">
        <f t="shared" si="139"/>
        <v>19.5</v>
      </c>
      <c r="CA17" s="213">
        <f t="shared" si="40"/>
        <v>0</v>
      </c>
      <c r="CB17" s="212">
        <f t="shared" si="140"/>
        <v>19.5</v>
      </c>
      <c r="CC17" s="212">
        <f t="shared" si="141"/>
        <v>9.75</v>
      </c>
      <c r="CD17" s="212">
        <f t="shared" si="142"/>
        <v>29.25</v>
      </c>
      <c r="CE17" s="243">
        <v>0</v>
      </c>
      <c r="CF17" s="212">
        <f t="shared" si="143"/>
        <v>29.25</v>
      </c>
      <c r="CG17" s="213">
        <f t="shared" si="45"/>
        <v>0</v>
      </c>
      <c r="CH17" s="212">
        <f t="shared" si="144"/>
        <v>19.5</v>
      </c>
      <c r="CI17" s="212">
        <f t="shared" si="145"/>
        <v>9.75</v>
      </c>
      <c r="CJ17" s="212">
        <f t="shared" si="146"/>
        <v>29.25</v>
      </c>
      <c r="CK17" s="212">
        <f t="shared" si="147"/>
        <v>58.5</v>
      </c>
      <c r="CL17" s="243">
        <v>3</v>
      </c>
      <c r="CM17" s="212">
        <f t="shared" si="148"/>
        <v>55.5</v>
      </c>
      <c r="CN17" s="213">
        <f t="shared" si="0"/>
        <v>5.128205128205128E-2</v>
      </c>
      <c r="CO17" s="215"/>
      <c r="CP17" s="212">
        <f t="shared" si="149"/>
        <v>3</v>
      </c>
      <c r="CQ17" s="214">
        <f t="shared" si="150"/>
        <v>55.5</v>
      </c>
      <c r="CR17" s="213">
        <f t="shared" si="53"/>
        <v>5.128205128205128E-2</v>
      </c>
      <c r="CS17" s="215"/>
      <c r="CT17" s="214"/>
      <c r="CV17" s="212">
        <f t="shared" si="54"/>
        <v>-61</v>
      </c>
      <c r="CW17" s="212">
        <f t="shared" si="55"/>
        <v>115</v>
      </c>
      <c r="CX17" s="206">
        <v>176</v>
      </c>
      <c r="CY17" s="212">
        <f>AI17/3</f>
        <v>28</v>
      </c>
      <c r="CZ17" s="212">
        <f>BM17/2</f>
        <v>-144.5</v>
      </c>
      <c r="DA17" s="212">
        <f t="shared" si="151"/>
        <v>55.5</v>
      </c>
      <c r="DB17" s="210"/>
      <c r="DC17" s="212">
        <f t="shared" si="152"/>
        <v>38.333333333333336</v>
      </c>
      <c r="DD17" s="243"/>
      <c r="DE17" s="212">
        <f t="shared" si="153"/>
        <v>38.333333333333336</v>
      </c>
      <c r="DF17" s="213">
        <f t="shared" si="59"/>
        <v>0</v>
      </c>
      <c r="DG17" s="212">
        <f t="shared" si="154"/>
        <v>38.333333333333336</v>
      </c>
      <c r="DH17" s="212">
        <f t="shared" si="155"/>
        <v>19.166666666666668</v>
      </c>
      <c r="DI17" s="212">
        <f t="shared" si="156"/>
        <v>57.5</v>
      </c>
      <c r="DJ17" s="243"/>
      <c r="DK17" s="212">
        <f t="shared" si="157"/>
        <v>57.5</v>
      </c>
      <c r="DL17" s="213">
        <f t="shared" si="64"/>
        <v>0</v>
      </c>
      <c r="DM17" s="212">
        <f t="shared" si="158"/>
        <v>38.333333333333336</v>
      </c>
      <c r="DN17" s="212">
        <f t="shared" si="159"/>
        <v>19.166666666666668</v>
      </c>
      <c r="DO17" s="212">
        <f t="shared" si="160"/>
        <v>57.5</v>
      </c>
      <c r="DP17" s="212">
        <f t="shared" si="161"/>
        <v>115</v>
      </c>
      <c r="DQ17" s="243"/>
      <c r="DR17" s="212">
        <f t="shared" si="162"/>
        <v>115</v>
      </c>
      <c r="DS17" s="213">
        <f t="shared" si="70"/>
        <v>0</v>
      </c>
      <c r="DT17" s="215"/>
      <c r="DU17" s="212">
        <f t="shared" si="163"/>
        <v>0</v>
      </c>
      <c r="DV17" s="214">
        <f t="shared" si="164"/>
        <v>115</v>
      </c>
      <c r="DW17" s="213">
        <f t="shared" si="73"/>
        <v>0</v>
      </c>
      <c r="DX17" s="215"/>
      <c r="DY17" s="214"/>
    </row>
    <row r="18" spans="1:136" x14ac:dyDescent="0.25">
      <c r="A18" s="204" t="s">
        <v>51</v>
      </c>
      <c r="B18" s="205"/>
      <c r="C18" s="206">
        <f>SUM(N18,AQ18,BT18,CX18)</f>
        <v>806</v>
      </c>
      <c r="D18" s="207">
        <f t="shared" si="1"/>
        <v>188</v>
      </c>
      <c r="E18" s="207">
        <f>SUM(K18:L18)</f>
        <v>618</v>
      </c>
      <c r="F18" s="218"/>
      <c r="G18" s="207">
        <f t="shared" si="2"/>
        <v>-85</v>
      </c>
      <c r="H18" s="218"/>
      <c r="I18" s="207"/>
      <c r="J18" s="218"/>
      <c r="K18" s="219">
        <f>SUM(K15:K17)</f>
        <v>618</v>
      </c>
      <c r="L18" s="207">
        <f>SUM(AL18,BP18,CT18,DY18)</f>
        <v>0</v>
      </c>
      <c r="M18" s="209"/>
      <c r="N18" s="219">
        <f>SUM(N15:N17)</f>
        <v>140</v>
      </c>
      <c r="O18" s="220"/>
      <c r="P18" s="212">
        <f>SUM(P15:P17)</f>
        <v>46.666666666666671</v>
      </c>
      <c r="Q18" s="212">
        <f t="shared" ref="Q18:R18" si="165">SUM(Q15:Q17)</f>
        <v>0</v>
      </c>
      <c r="R18" s="212">
        <f t="shared" si="165"/>
        <v>46.666666666666671</v>
      </c>
      <c r="S18" s="213">
        <f t="shared" si="5"/>
        <v>0</v>
      </c>
      <c r="T18" s="212">
        <f t="shared" ref="T18:U18" si="166">SUM(T15:T17)</f>
        <v>46.666666666666671</v>
      </c>
      <c r="U18" s="212">
        <f t="shared" si="166"/>
        <v>23.333333333333336</v>
      </c>
      <c r="V18" s="212">
        <f>SUM(V15:V17)</f>
        <v>70</v>
      </c>
      <c r="W18" s="212">
        <f t="shared" ref="W18:X18" si="167">SUM(W15:W17)</f>
        <v>0</v>
      </c>
      <c r="X18" s="212">
        <f t="shared" si="167"/>
        <v>70</v>
      </c>
      <c r="Y18" s="213">
        <f t="shared" si="9"/>
        <v>0</v>
      </c>
      <c r="Z18" s="212">
        <f t="shared" ref="Z18" si="168">SUM(Z15:Z17)</f>
        <v>46.666666666666671</v>
      </c>
      <c r="AA18" s="212">
        <f t="shared" ref="AA18" si="169">SUM(AA15:AA17)</f>
        <v>23.333333333333336</v>
      </c>
      <c r="AB18" s="212">
        <f t="shared" ref="AB18" si="170">SUM(AB15:AB17)</f>
        <v>70</v>
      </c>
      <c r="AC18" s="212">
        <f t="shared" ref="AC18" si="171">SUM(AC15:AC17)</f>
        <v>140</v>
      </c>
      <c r="AD18" s="212">
        <f t="shared" ref="AD18" si="172">SUM(AD15:AD17)</f>
        <v>56</v>
      </c>
      <c r="AE18" s="212">
        <f t="shared" ref="AE18" si="173">SUM(AE15:AE17)</f>
        <v>84</v>
      </c>
      <c r="AF18" s="213">
        <f t="shared" si="15"/>
        <v>0.4</v>
      </c>
      <c r="AG18" s="220"/>
      <c r="AH18" s="212">
        <f t="shared" ref="AH18" si="174">SUM(AH15:AH17)</f>
        <v>56</v>
      </c>
      <c r="AI18" s="212">
        <f t="shared" ref="AI18" si="175">SUM(AI15:AI17)</f>
        <v>84</v>
      </c>
      <c r="AJ18" s="213">
        <f t="shared" si="75"/>
        <v>0.4</v>
      </c>
      <c r="AK18" s="220"/>
      <c r="AL18" s="212">
        <f t="shared" ref="AL18" si="176">SUM(AL15:AL17)</f>
        <v>0</v>
      </c>
      <c r="AO18" s="212">
        <f t="shared" si="18"/>
        <v>28</v>
      </c>
      <c r="AP18" s="212">
        <f t="shared" ref="AP18" si="177">SUM(AP15:AP17)</f>
        <v>168</v>
      </c>
      <c r="AQ18" s="212">
        <f t="shared" ref="AQ18:AR18" si="178">SUM(AQ15:AQ17)</f>
        <v>140</v>
      </c>
      <c r="AR18" s="212">
        <f t="shared" si="178"/>
        <v>28</v>
      </c>
      <c r="AS18" s="222"/>
      <c r="AT18" s="212">
        <f t="shared" ref="AT18" si="179">SUM(AT15:AT17)</f>
        <v>56</v>
      </c>
      <c r="AU18" s="212">
        <f t="shared" ref="AU18" si="180">SUM(AU15:AU17)</f>
        <v>0</v>
      </c>
      <c r="AV18" s="212">
        <f t="shared" ref="AV18" si="181">SUM(AV15:AV17)</f>
        <v>56</v>
      </c>
      <c r="AW18" s="213">
        <f t="shared" si="23"/>
        <v>0</v>
      </c>
      <c r="AX18" s="212">
        <f t="shared" ref="AX18" si="182">SUM(AX15:AX17)</f>
        <v>56</v>
      </c>
      <c r="AY18" s="212">
        <f t="shared" ref="AY18" si="183">SUM(AY15:AY17)</f>
        <v>28</v>
      </c>
      <c r="AZ18" s="212">
        <f t="shared" ref="AZ18" si="184">SUM(AZ15:AZ17)</f>
        <v>84</v>
      </c>
      <c r="BA18" s="212">
        <f t="shared" ref="BA18" si="185">SUM(BA15:BA17)</f>
        <v>0</v>
      </c>
      <c r="BB18" s="212">
        <f t="shared" ref="BB18" si="186">SUM(BB15:BB17)</f>
        <v>84</v>
      </c>
      <c r="BC18" s="213">
        <f t="shared" si="28"/>
        <v>0</v>
      </c>
      <c r="BD18" s="221"/>
      <c r="BE18" s="221"/>
      <c r="BF18" s="221"/>
      <c r="BG18" s="212">
        <f t="shared" ref="BG18" si="187">SUM(BG15:BG17)</f>
        <v>168</v>
      </c>
      <c r="BH18" s="212">
        <f t="shared" ref="BH18" si="188">SUM(BH15:BH17)</f>
        <v>459</v>
      </c>
      <c r="BI18" s="212">
        <f t="shared" ref="BI18" si="189">SUM(BI15:BI17)</f>
        <v>-291</v>
      </c>
      <c r="BJ18" s="213">
        <f t="shared" si="34"/>
        <v>2.7321428571428572</v>
      </c>
      <c r="BK18" s="220"/>
      <c r="BL18" s="212">
        <f t="shared" ref="BL18:BM18" si="190">SUM(BL15:BL17)</f>
        <v>459</v>
      </c>
      <c r="BM18" s="212">
        <f t="shared" si="190"/>
        <v>-291</v>
      </c>
      <c r="BN18" s="213">
        <f t="shared" si="76"/>
        <v>2.7321428571428572</v>
      </c>
      <c r="BO18" s="220"/>
      <c r="BP18" s="212">
        <f t="shared" ref="BP18" si="191">SUM(BP15:BP17)</f>
        <v>0</v>
      </c>
      <c r="BR18" s="212">
        <f t="shared" si="37"/>
        <v>-117.5</v>
      </c>
      <c r="BS18" s="212">
        <f t="shared" ref="BS18:BT18" si="192">SUM(BS15:BS17)</f>
        <v>135.5</v>
      </c>
      <c r="BT18" s="212">
        <f t="shared" si="192"/>
        <v>253</v>
      </c>
      <c r="BU18" s="212"/>
      <c r="BV18" s="212"/>
      <c r="BW18" s="220"/>
      <c r="BX18" s="212">
        <f t="shared" ref="BX18" si="193">SUM(BX15:BX17)</f>
        <v>45.166666666666671</v>
      </c>
      <c r="BY18" s="212">
        <f t="shared" ref="BY18" si="194">SUM(BY15:BY17)</f>
        <v>0</v>
      </c>
      <c r="BZ18" s="212">
        <f t="shared" ref="BZ18" si="195">SUM(BZ15:BZ17)</f>
        <v>45.166666666666671</v>
      </c>
      <c r="CA18" s="213">
        <f t="shared" si="40"/>
        <v>0</v>
      </c>
      <c r="CB18" s="212">
        <f t="shared" ref="CB18" si="196">SUM(CB15:CB17)</f>
        <v>45.166666666666671</v>
      </c>
      <c r="CC18" s="212">
        <f t="shared" ref="CC18" si="197">SUM(CC15:CC17)</f>
        <v>22.583333333333336</v>
      </c>
      <c r="CD18" s="212">
        <f t="shared" ref="CD18" si="198">SUM(CD15:CD17)</f>
        <v>67.75</v>
      </c>
      <c r="CE18" s="212">
        <f t="shared" ref="CE18" si="199">SUM(CE15:CE17)</f>
        <v>0</v>
      </c>
      <c r="CF18" s="212">
        <f t="shared" ref="CF18" si="200">SUM(CF15:CF17)</f>
        <v>67.75</v>
      </c>
      <c r="CG18" s="213">
        <f t="shared" si="45"/>
        <v>0</v>
      </c>
      <c r="CH18" s="221"/>
      <c r="CI18" s="221"/>
      <c r="CJ18" s="221"/>
      <c r="CK18" s="212">
        <f t="shared" ref="CK18" si="201">SUM(CK15:CK17)</f>
        <v>135.5</v>
      </c>
      <c r="CL18" s="212">
        <f t="shared" ref="CL18" si="202">SUM(CL15:CL17)</f>
        <v>103</v>
      </c>
      <c r="CM18" s="212">
        <f t="shared" ref="CM18" si="203">SUM(CM15:CM17)</f>
        <v>32.5</v>
      </c>
      <c r="CN18" s="213">
        <f t="shared" si="0"/>
        <v>0.76014760147601479</v>
      </c>
      <c r="CO18" s="220"/>
      <c r="CP18" s="212">
        <f t="shared" ref="CP18" si="204">SUM(CP15:CP17)</f>
        <v>103</v>
      </c>
      <c r="CQ18" s="212">
        <f t="shared" ref="CQ18" si="205">SUM(CQ15:CQ17)</f>
        <v>32.5</v>
      </c>
      <c r="CR18" s="213">
        <f t="shared" si="53"/>
        <v>0.76014760147601479</v>
      </c>
      <c r="CS18" s="220"/>
      <c r="CT18" s="212">
        <f t="shared" ref="CT18" si="206">SUM(CT15:CT17)</f>
        <v>0</v>
      </c>
      <c r="CV18" s="212">
        <f t="shared" si="54"/>
        <v>-85</v>
      </c>
      <c r="CW18" s="212">
        <f>SUM(CW15:CW17)</f>
        <v>188</v>
      </c>
      <c r="CX18" s="212">
        <f>SUM(CX15:CX17)</f>
        <v>273</v>
      </c>
      <c r="CY18" s="212">
        <f t="shared" ref="CY18" si="207">SUM(CY15:CY17)</f>
        <v>28</v>
      </c>
      <c r="CZ18" s="212">
        <f t="shared" ref="CZ18" si="208">SUM(CZ15:CZ17)</f>
        <v>-145.5</v>
      </c>
      <c r="DA18" s="212">
        <f t="shared" ref="DA18" si="209">SUM(DA15:DA17)</f>
        <v>32.5</v>
      </c>
      <c r="DB18" s="220"/>
      <c r="DC18" s="212">
        <f t="shared" ref="DC18" si="210">SUM(DC15:DC17)</f>
        <v>62.666666666666671</v>
      </c>
      <c r="DD18" s="212">
        <f t="shared" ref="DD18" si="211">SUM(DD15:DD17)</f>
        <v>0</v>
      </c>
      <c r="DE18" s="212">
        <f t="shared" ref="DE18" si="212">SUM(DE15:DE17)</f>
        <v>62.666666666666671</v>
      </c>
      <c r="DF18" s="213">
        <f t="shared" si="59"/>
        <v>0</v>
      </c>
      <c r="DG18" s="212">
        <f t="shared" ref="DG18" si="213">SUM(DG15:DG17)</f>
        <v>62.666666666666671</v>
      </c>
      <c r="DH18" s="212">
        <f t="shared" ref="DH18" si="214">SUM(DH15:DH17)</f>
        <v>31.333333333333336</v>
      </c>
      <c r="DI18" s="212">
        <f t="shared" ref="DI18" si="215">SUM(DI15:DI17)</f>
        <v>94</v>
      </c>
      <c r="DJ18" s="212">
        <f t="shared" ref="DJ18" si="216">SUM(DJ15:DJ17)</f>
        <v>0</v>
      </c>
      <c r="DK18" s="212">
        <f t="shared" ref="DK18" si="217">SUM(DK15:DK17)</f>
        <v>94</v>
      </c>
      <c r="DL18" s="213">
        <f t="shared" si="64"/>
        <v>0</v>
      </c>
      <c r="DM18" s="212">
        <f t="shared" ref="DM18" si="218">SUM(DM15:DM17)</f>
        <v>62.666666666666671</v>
      </c>
      <c r="DN18" s="212">
        <f t="shared" ref="DN18" si="219">SUM(DN15:DN17)</f>
        <v>31.333333333333336</v>
      </c>
      <c r="DO18" s="212">
        <f t="shared" ref="DO18" si="220">SUM(DO15:DO17)</f>
        <v>94</v>
      </c>
      <c r="DP18" s="212">
        <f t="shared" ref="DP18" si="221">SUM(DP15:DP17)</f>
        <v>188</v>
      </c>
      <c r="DQ18" s="212">
        <f t="shared" ref="DQ18" si="222">SUM(DQ15:DQ17)</f>
        <v>0</v>
      </c>
      <c r="DR18" s="212">
        <f t="shared" ref="DR18" si="223">SUM(DR15:DR17)</f>
        <v>188</v>
      </c>
      <c r="DS18" s="213">
        <f t="shared" si="70"/>
        <v>0</v>
      </c>
      <c r="DT18" s="220"/>
      <c r="DU18" s="212">
        <f t="shared" ref="DU18" si="224">SUM(DU15:DU17)</f>
        <v>0</v>
      </c>
      <c r="DV18" s="212">
        <f t="shared" ref="DV18" si="225">SUM(DV15:DV17)</f>
        <v>188</v>
      </c>
      <c r="DW18" s="213">
        <f t="shared" si="73"/>
        <v>0</v>
      </c>
      <c r="DX18" s="220"/>
      <c r="DY18" s="212">
        <f t="shared" ref="DY18" si="226">SUM(DY15:DY17)</f>
        <v>0</v>
      </c>
    </row>
    <row r="19" spans="1:136" s="160" customFormat="1" ht="6" customHeight="1" x14ac:dyDescent="0.25">
      <c r="A19" s="223"/>
      <c r="B19" s="205"/>
      <c r="C19" s="205"/>
      <c r="D19" s="205"/>
      <c r="E19" s="224"/>
      <c r="F19" s="199"/>
      <c r="G19" s="224"/>
      <c r="H19" s="199"/>
      <c r="I19" s="224"/>
      <c r="J19" s="199"/>
      <c r="K19" s="224"/>
      <c r="L19" s="224"/>
      <c r="M19" s="200"/>
      <c r="N19" s="224"/>
      <c r="O19" s="218"/>
      <c r="P19" s="228"/>
      <c r="Q19" s="228"/>
      <c r="R19" s="228"/>
      <c r="S19" s="228"/>
      <c r="T19" s="228"/>
      <c r="U19" s="228"/>
      <c r="V19" s="228"/>
      <c r="W19" s="246"/>
      <c r="X19" s="228"/>
      <c r="Y19" s="228"/>
      <c r="Z19" s="228"/>
      <c r="AA19" s="228"/>
      <c r="AB19" s="228"/>
      <c r="AC19" s="228"/>
      <c r="AD19" s="246"/>
      <c r="AE19" s="228"/>
      <c r="AF19" s="228"/>
      <c r="AG19" s="228"/>
      <c r="AH19" s="228"/>
      <c r="AI19" s="228"/>
      <c r="AJ19" s="228"/>
      <c r="AK19" s="229"/>
      <c r="AL19" s="229"/>
      <c r="AP19" s="230"/>
      <c r="AQ19" s="230"/>
      <c r="AR19" s="209"/>
      <c r="AS19" s="218"/>
      <c r="AT19" s="229"/>
      <c r="AU19" s="247"/>
      <c r="AV19" s="229"/>
      <c r="AW19" s="229"/>
      <c r="AX19" s="229"/>
      <c r="AY19" s="229"/>
      <c r="AZ19" s="229"/>
      <c r="BA19" s="247"/>
      <c r="BB19" s="229"/>
      <c r="BC19" s="229"/>
      <c r="BD19" s="229"/>
      <c r="BE19" s="229"/>
      <c r="BF19" s="229"/>
      <c r="BG19" s="229"/>
      <c r="BH19" s="247"/>
      <c r="BI19" s="229"/>
      <c r="BJ19" s="229"/>
      <c r="BK19" s="229"/>
      <c r="BL19" s="229"/>
      <c r="BM19" s="229"/>
      <c r="BN19" s="229"/>
      <c r="BO19" s="229"/>
      <c r="BP19" s="229"/>
      <c r="BQ19" s="229"/>
      <c r="BS19" s="229"/>
      <c r="BT19" s="230"/>
      <c r="BU19" s="209"/>
      <c r="BV19" s="209"/>
      <c r="BW19" s="218"/>
      <c r="BX19" s="229"/>
      <c r="BY19" s="247"/>
      <c r="BZ19" s="229"/>
      <c r="CA19" s="229"/>
      <c r="CB19" s="229"/>
      <c r="CC19" s="229"/>
      <c r="CD19" s="229"/>
      <c r="CE19" s="247"/>
      <c r="CF19" s="229"/>
      <c r="CG19" s="229"/>
      <c r="CH19" s="229"/>
      <c r="CI19" s="229"/>
      <c r="CJ19" s="229"/>
      <c r="CK19" s="229"/>
      <c r="CL19" s="247"/>
      <c r="CM19" s="229"/>
      <c r="CN19" s="229"/>
      <c r="CO19" s="202"/>
      <c r="CP19" s="229"/>
      <c r="CQ19" s="229"/>
      <c r="CR19" s="229"/>
      <c r="CS19" s="229"/>
      <c r="CT19" s="229"/>
      <c r="CX19" s="230"/>
      <c r="CY19" s="209"/>
      <c r="CZ19" s="209"/>
      <c r="DA19" s="209"/>
      <c r="DB19" s="218"/>
      <c r="DC19" s="229"/>
      <c r="DD19" s="247"/>
      <c r="DE19" s="229"/>
      <c r="DF19" s="229"/>
      <c r="DG19" s="229"/>
      <c r="DH19" s="229"/>
      <c r="DI19" s="229"/>
      <c r="DJ19" s="247"/>
      <c r="DK19" s="229"/>
      <c r="DL19" s="229"/>
      <c r="DM19" s="229"/>
      <c r="DN19" s="229"/>
      <c r="DO19" s="229"/>
      <c r="DP19" s="229"/>
      <c r="DQ19" s="247"/>
      <c r="DR19" s="229"/>
      <c r="DS19" s="229"/>
      <c r="DT19" s="229"/>
      <c r="DU19" s="229"/>
      <c r="DV19" s="229"/>
      <c r="DW19" s="229"/>
      <c r="DX19" s="229"/>
      <c r="DY19" s="229"/>
    </row>
    <row r="20" spans="1:136" x14ac:dyDescent="0.25">
      <c r="A20" s="196" t="s">
        <v>11</v>
      </c>
      <c r="B20" s="205"/>
      <c r="C20" s="205"/>
      <c r="D20" s="205"/>
      <c r="E20" s="208"/>
      <c r="F20" s="231"/>
      <c r="G20" s="208"/>
      <c r="H20" s="231"/>
      <c r="I20" s="208"/>
      <c r="J20" s="231"/>
      <c r="K20" s="208"/>
      <c r="L20" s="208"/>
      <c r="M20" s="227"/>
      <c r="N20" s="208"/>
      <c r="O20" s="208"/>
      <c r="P20" s="208"/>
      <c r="Q20" s="208"/>
      <c r="R20" s="208"/>
      <c r="S20" s="208"/>
      <c r="T20" s="208"/>
      <c r="U20" s="208"/>
      <c r="V20" s="208"/>
      <c r="W20" s="245"/>
      <c r="X20" s="208"/>
      <c r="Y20" s="208"/>
      <c r="Z20" s="208"/>
      <c r="AA20" s="208"/>
      <c r="AB20" s="208"/>
      <c r="AC20" s="208"/>
      <c r="AD20" s="245"/>
      <c r="AE20" s="208"/>
      <c r="AF20" s="208"/>
      <c r="AG20" s="208"/>
      <c r="AH20" s="208"/>
      <c r="AI20" s="208"/>
      <c r="AJ20" s="208"/>
      <c r="AK20" s="208"/>
      <c r="AL20" s="208"/>
      <c r="AM20" s="208"/>
      <c r="AN20" s="208"/>
      <c r="AO20" s="208"/>
      <c r="AP20" s="208"/>
      <c r="AQ20" s="208"/>
      <c r="AR20" s="208"/>
      <c r="AS20" s="208"/>
      <c r="AT20" s="208"/>
      <c r="AU20" s="245"/>
      <c r="AV20" s="208"/>
      <c r="AW20" s="208"/>
      <c r="AX20" s="208"/>
      <c r="AY20" s="208"/>
      <c r="AZ20" s="208"/>
      <c r="BA20" s="245"/>
      <c r="BB20" s="208"/>
      <c r="BC20" s="208"/>
      <c r="BD20" s="208"/>
      <c r="BE20" s="208"/>
      <c r="BF20" s="208"/>
      <c r="BG20" s="208"/>
      <c r="BH20" s="245"/>
      <c r="BI20" s="208"/>
      <c r="BJ20" s="208"/>
      <c r="BK20" s="208"/>
      <c r="BL20" s="208"/>
      <c r="BM20" s="208"/>
      <c r="BN20" s="208"/>
      <c r="BO20" s="208"/>
      <c r="BP20" s="208"/>
      <c r="BQ20" s="208"/>
      <c r="BR20" s="208"/>
      <c r="BS20" s="208"/>
      <c r="BT20" s="208"/>
      <c r="BU20" s="208"/>
      <c r="BV20" s="208"/>
      <c r="BW20" s="208"/>
      <c r="BX20" s="208"/>
      <c r="BY20" s="245"/>
      <c r="BZ20" s="208"/>
      <c r="CA20" s="208"/>
      <c r="CB20" s="208"/>
      <c r="CC20" s="208"/>
      <c r="CD20" s="208"/>
      <c r="CE20" s="245"/>
      <c r="CF20" s="208"/>
      <c r="CG20" s="208"/>
      <c r="CH20" s="208"/>
      <c r="CI20" s="208"/>
      <c r="CJ20" s="208"/>
      <c r="CK20" s="208"/>
      <c r="CL20" s="245"/>
      <c r="CM20" s="208"/>
      <c r="CN20" s="208"/>
      <c r="CO20" s="208"/>
      <c r="CP20" s="208"/>
      <c r="CQ20" s="208"/>
      <c r="CR20" s="208"/>
      <c r="CS20" s="208"/>
      <c r="CT20" s="208"/>
      <c r="CU20" s="208"/>
      <c r="CV20" s="208"/>
      <c r="CW20" s="208"/>
      <c r="CX20" s="208"/>
      <c r="CY20" s="208"/>
      <c r="CZ20" s="208"/>
      <c r="DA20" s="208"/>
      <c r="DB20" s="208"/>
      <c r="DC20" s="208"/>
      <c r="DD20" s="245"/>
      <c r="DE20" s="208"/>
      <c r="DF20" s="208"/>
      <c r="DG20" s="208"/>
      <c r="DH20" s="208"/>
      <c r="DI20" s="208"/>
      <c r="DJ20" s="245"/>
      <c r="DK20" s="208"/>
      <c r="DL20" s="208"/>
      <c r="DM20" s="208"/>
      <c r="DN20" s="208"/>
      <c r="DO20" s="208"/>
      <c r="DP20" s="208"/>
      <c r="DQ20" s="245"/>
      <c r="DR20" s="208"/>
      <c r="DS20" s="208"/>
      <c r="DT20" s="208"/>
      <c r="DU20" s="208"/>
      <c r="DV20" s="208"/>
      <c r="DW20" s="208"/>
      <c r="DX20" s="208"/>
      <c r="DY20" s="208"/>
      <c r="DZ20" s="208"/>
      <c r="EA20" s="208"/>
      <c r="EB20" s="208"/>
      <c r="EC20" s="208"/>
      <c r="ED20" s="208"/>
      <c r="EE20" s="208"/>
      <c r="EF20" s="208"/>
    </row>
    <row r="21" spans="1:136" x14ac:dyDescent="0.25">
      <c r="A21" s="204" t="s">
        <v>47</v>
      </c>
      <c r="B21" s="205"/>
      <c r="C21" s="206">
        <f>SUM(N21,AQ21,BT21,CX21)</f>
        <v>700</v>
      </c>
      <c r="D21" s="207">
        <f t="shared" si="1"/>
        <v>345</v>
      </c>
      <c r="E21" s="207">
        <f>SUM(K21:L21)</f>
        <v>355</v>
      </c>
      <c r="F21" s="208"/>
      <c r="G21" s="207">
        <f t="shared" si="2"/>
        <v>63</v>
      </c>
      <c r="H21" s="208"/>
      <c r="I21" s="207">
        <v>200</v>
      </c>
      <c r="J21" s="208"/>
      <c r="K21" s="207">
        <f>SUM(Q21,W21,AD21,AU21,BA21,BH21,BY21,CE21,CL21,DD21,DJ21,DQ21)</f>
        <v>355</v>
      </c>
      <c r="L21" s="207">
        <f>SUM(AL21,BP21,CT21,DY21)</f>
        <v>0</v>
      </c>
      <c r="M21" s="209"/>
      <c r="N21" s="206">
        <v>68</v>
      </c>
      <c r="O21" s="210"/>
      <c r="P21" s="211">
        <f t="shared" ref="P21:P24" si="227">N21/3</f>
        <v>22.666666666666668</v>
      </c>
      <c r="Q21" s="243">
        <v>0</v>
      </c>
      <c r="R21" s="212">
        <f t="shared" ref="R21:R24" si="228">P21-Q21</f>
        <v>22.666666666666668</v>
      </c>
      <c r="S21" s="213">
        <f t="shared" si="5"/>
        <v>0</v>
      </c>
      <c r="T21" s="212">
        <f t="shared" ref="T21:T24" si="229">N21/3</f>
        <v>22.666666666666668</v>
      </c>
      <c r="U21" s="212">
        <f t="shared" ref="U21:U24" si="230">R21/2</f>
        <v>11.333333333333334</v>
      </c>
      <c r="V21" s="212">
        <f t="shared" ref="V21:V24" si="231">T21+U21</f>
        <v>34</v>
      </c>
      <c r="W21" s="243">
        <v>0</v>
      </c>
      <c r="X21" s="212">
        <f t="shared" ref="X21:X24" si="232">V21-W21</f>
        <v>34</v>
      </c>
      <c r="Y21" s="213">
        <f t="shared" si="9"/>
        <v>0</v>
      </c>
      <c r="Z21" s="212">
        <f t="shared" ref="Z21:Z24" si="233">N21/3</f>
        <v>22.666666666666668</v>
      </c>
      <c r="AA21" s="212">
        <f t="shared" ref="AA21:AA24" si="234">R21/2</f>
        <v>11.333333333333334</v>
      </c>
      <c r="AB21" s="212">
        <f t="shared" ref="AB21:AB24" si="235">X21</f>
        <v>34</v>
      </c>
      <c r="AC21" s="212">
        <f t="shared" ref="AC21:AC24" si="236">SUM(Z21:AB21)</f>
        <v>68</v>
      </c>
      <c r="AD21" s="243">
        <v>173</v>
      </c>
      <c r="AE21" s="212">
        <f t="shared" ref="AE21:AE24" si="237">AC21-AD21</f>
        <v>-105</v>
      </c>
      <c r="AF21" s="213">
        <f t="shared" si="15"/>
        <v>2.5441176470588234</v>
      </c>
      <c r="AG21" s="210"/>
      <c r="AH21" s="212">
        <f t="shared" ref="AH21:AH24" si="238">SUM(AD21,W21,Q21)</f>
        <v>173</v>
      </c>
      <c r="AI21" s="214">
        <f t="shared" ref="AI21:AI24" si="239">N21-AH21</f>
        <v>-105</v>
      </c>
      <c r="AJ21" s="213">
        <f t="shared" si="75"/>
        <v>2.5441176470588234</v>
      </c>
      <c r="AK21" s="215"/>
      <c r="AL21" s="214"/>
      <c r="AO21" s="212">
        <f t="shared" si="18"/>
        <v>-35</v>
      </c>
      <c r="AP21" s="212">
        <f t="shared" ref="AP21:AP24" si="240">AQ21+AR21</f>
        <v>33</v>
      </c>
      <c r="AQ21" s="206">
        <v>68</v>
      </c>
      <c r="AR21" s="212">
        <f t="shared" ref="AR21:AR24" si="241">AI21/3</f>
        <v>-35</v>
      </c>
      <c r="AS21" s="217"/>
      <c r="AT21" s="212">
        <f t="shared" ref="AT21:AT24" si="242">AP21/3</f>
        <v>11</v>
      </c>
      <c r="AU21" s="243">
        <v>0</v>
      </c>
      <c r="AV21" s="212">
        <f t="shared" ref="AV21:AV24" si="243">AT21-AU21</f>
        <v>11</v>
      </c>
      <c r="AW21" s="213">
        <f t="shared" si="23"/>
        <v>0</v>
      </c>
      <c r="AX21" s="212">
        <f t="shared" ref="AX21:AX24" si="244">AP21/3</f>
        <v>11</v>
      </c>
      <c r="AY21" s="212">
        <f t="shared" ref="AY21:AY24" si="245">AV21/2</f>
        <v>5.5</v>
      </c>
      <c r="AZ21" s="212">
        <f t="shared" ref="AZ21:AZ24" si="246">AX21+AY21</f>
        <v>16.5</v>
      </c>
      <c r="BA21" s="243">
        <v>0</v>
      </c>
      <c r="BB21" s="212">
        <f t="shared" ref="BB21:BB24" si="247">AZ21-BA21</f>
        <v>16.5</v>
      </c>
      <c r="BC21" s="213">
        <f t="shared" si="28"/>
        <v>0</v>
      </c>
      <c r="BD21" s="212">
        <f t="shared" ref="BD21:BD24" si="248">AP21/3</f>
        <v>11</v>
      </c>
      <c r="BE21" s="212">
        <f t="shared" ref="BE21:BE24" si="249">AV21/2</f>
        <v>5.5</v>
      </c>
      <c r="BF21" s="212">
        <f t="shared" ref="BF21:BF24" si="250">BB21</f>
        <v>16.5</v>
      </c>
      <c r="BG21" s="212">
        <f t="shared" ref="BG21:BG24" si="251">SUM(BD21:BF21)</f>
        <v>33</v>
      </c>
      <c r="BH21" s="243">
        <v>58</v>
      </c>
      <c r="BI21" s="212">
        <f t="shared" ref="BI21:BI24" si="252">BG21-BH21</f>
        <v>-25</v>
      </c>
      <c r="BJ21" s="213">
        <f t="shared" si="34"/>
        <v>1.7575757575757576</v>
      </c>
      <c r="BK21" s="215"/>
      <c r="BL21" s="212">
        <f t="shared" ref="BL21:BL24" si="253">SUM(BH21,BA21,AU21)</f>
        <v>58</v>
      </c>
      <c r="BM21" s="214">
        <f t="shared" ref="BM21:BM24" si="254">AP21-BL21</f>
        <v>-25</v>
      </c>
      <c r="BN21" s="213">
        <f t="shared" si="76"/>
        <v>1.7575757575757576</v>
      </c>
      <c r="BO21" s="215"/>
      <c r="BP21" s="214">
        <v>0</v>
      </c>
      <c r="BR21" s="212">
        <f t="shared" si="37"/>
        <v>-47.5</v>
      </c>
      <c r="BS21" s="212">
        <f>SUM(BT21:BV21)-BP21</f>
        <v>234.5</v>
      </c>
      <c r="BT21" s="206">
        <v>282</v>
      </c>
      <c r="BU21" s="212">
        <f>AI21/3</f>
        <v>-35</v>
      </c>
      <c r="BV21" s="212">
        <f>BM21/2</f>
        <v>-12.5</v>
      </c>
      <c r="BW21" s="210"/>
      <c r="BX21" s="212">
        <f t="shared" ref="BX21:BX24" si="255">BS21/3</f>
        <v>78.166666666666671</v>
      </c>
      <c r="BY21" s="243">
        <v>0</v>
      </c>
      <c r="BZ21" s="212">
        <f t="shared" ref="BZ21:BZ24" si="256">BX21-BY21</f>
        <v>78.166666666666671</v>
      </c>
      <c r="CA21" s="213">
        <f t="shared" si="40"/>
        <v>0</v>
      </c>
      <c r="CB21" s="212">
        <f t="shared" ref="CB21:CB24" si="257">BS21/3</f>
        <v>78.166666666666671</v>
      </c>
      <c r="CC21" s="212">
        <f t="shared" ref="CC21:CC24" si="258">BZ21/2</f>
        <v>39.083333333333336</v>
      </c>
      <c r="CD21" s="212">
        <f t="shared" ref="CD21:CD24" si="259">CB21+CC21</f>
        <v>117.25</v>
      </c>
      <c r="CE21" s="243">
        <v>0</v>
      </c>
      <c r="CF21" s="212">
        <f t="shared" ref="CF21:CF24" si="260">CD21-CE21</f>
        <v>117.25</v>
      </c>
      <c r="CG21" s="213">
        <f t="shared" si="45"/>
        <v>0</v>
      </c>
      <c r="CH21" s="212">
        <f t="shared" ref="CH21:CH24" si="261">BS21/3</f>
        <v>78.166666666666671</v>
      </c>
      <c r="CI21" s="212">
        <f t="shared" ref="CI21:CI24" si="262">BZ21/2</f>
        <v>39.083333333333336</v>
      </c>
      <c r="CJ21" s="212">
        <f t="shared" ref="CJ21:CJ24" si="263">CF21</f>
        <v>117.25</v>
      </c>
      <c r="CK21" s="212">
        <f t="shared" ref="CK21:CK24" si="264">SUM(CH21:CJ21)</f>
        <v>234.5</v>
      </c>
      <c r="CL21" s="243">
        <v>124</v>
      </c>
      <c r="CM21" s="212">
        <f t="shared" ref="CM21:CM24" si="265">CK21-CL21</f>
        <v>110.5</v>
      </c>
      <c r="CN21" s="213">
        <f t="shared" si="0"/>
        <v>0.52878464818763327</v>
      </c>
      <c r="CO21" s="215"/>
      <c r="CP21" s="212">
        <f t="shared" ref="CP21:CP24" si="266">SUM(CL21,CE21,BY21)</f>
        <v>124</v>
      </c>
      <c r="CQ21" s="214">
        <f t="shared" ref="CQ21:CQ24" si="267">BS21-CP21</f>
        <v>110.5</v>
      </c>
      <c r="CR21" s="213">
        <f t="shared" si="53"/>
        <v>0.52878464818763327</v>
      </c>
      <c r="CS21" s="215"/>
      <c r="CT21" s="214"/>
      <c r="CV21" s="212">
        <f t="shared" si="54"/>
        <v>63</v>
      </c>
      <c r="CW21" s="212">
        <f t="shared" si="55"/>
        <v>345</v>
      </c>
      <c r="CX21" s="206">
        <v>282</v>
      </c>
      <c r="CY21" s="212">
        <f>AI21/3</f>
        <v>-35</v>
      </c>
      <c r="CZ21" s="212">
        <f>BM21/2</f>
        <v>-12.5</v>
      </c>
      <c r="DA21" s="212">
        <f t="shared" ref="DA21:DA24" si="268">CQ21</f>
        <v>110.5</v>
      </c>
      <c r="DB21" s="210"/>
      <c r="DC21" s="212">
        <f t="shared" ref="DC21:DC24" si="269">CW21/3</f>
        <v>115</v>
      </c>
      <c r="DD21" s="243"/>
      <c r="DE21" s="212">
        <f t="shared" ref="DE21:DE24" si="270">DC21-DD21</f>
        <v>115</v>
      </c>
      <c r="DF21" s="213">
        <f t="shared" si="59"/>
        <v>0</v>
      </c>
      <c r="DG21" s="212">
        <f t="shared" ref="DG21:DG24" si="271">CW21/3</f>
        <v>115</v>
      </c>
      <c r="DH21" s="212">
        <f t="shared" ref="DH21:DH24" si="272">DE21/2</f>
        <v>57.5</v>
      </c>
      <c r="DI21" s="212">
        <f t="shared" ref="DI21:DI24" si="273">DG21+DH21</f>
        <v>172.5</v>
      </c>
      <c r="DJ21" s="243"/>
      <c r="DK21" s="212">
        <f t="shared" ref="DK21:DK24" si="274">DI21-DJ21</f>
        <v>172.5</v>
      </c>
      <c r="DL21" s="213">
        <f t="shared" si="64"/>
        <v>0</v>
      </c>
      <c r="DM21" s="212">
        <f t="shared" ref="DM21:DM24" si="275">CW21/3</f>
        <v>115</v>
      </c>
      <c r="DN21" s="212">
        <f t="shared" ref="DN21:DN24" si="276">DE21/2</f>
        <v>57.5</v>
      </c>
      <c r="DO21" s="212">
        <f t="shared" ref="DO21:DO24" si="277">DK21</f>
        <v>172.5</v>
      </c>
      <c r="DP21" s="212">
        <f t="shared" ref="DP21:DP24" si="278">SUM(DM21:DO21)</f>
        <v>345</v>
      </c>
      <c r="DQ21" s="243"/>
      <c r="DR21" s="212">
        <f t="shared" ref="DR21:DR24" si="279">DP21-DQ21</f>
        <v>345</v>
      </c>
      <c r="DS21" s="213">
        <f t="shared" si="70"/>
        <v>0</v>
      </c>
      <c r="DT21" s="215"/>
      <c r="DU21" s="212">
        <f t="shared" ref="DU21:DU24" si="280">SUM(DQ21,DJ21,DD21)</f>
        <v>0</v>
      </c>
      <c r="DV21" s="214">
        <f t="shared" ref="DV21:DV24" si="281">CW21-DU21</f>
        <v>345</v>
      </c>
      <c r="DW21" s="213">
        <f t="shared" si="73"/>
        <v>0</v>
      </c>
      <c r="DX21" s="215"/>
      <c r="DY21" s="214"/>
    </row>
    <row r="22" spans="1:136" x14ac:dyDescent="0.25">
      <c r="A22" s="204" t="s">
        <v>8</v>
      </c>
      <c r="B22" s="205"/>
      <c r="C22" s="206">
        <f>SUM(N22,AQ22,BT22,CX22)</f>
        <v>88</v>
      </c>
      <c r="D22" s="207">
        <f t="shared" si="1"/>
        <v>50</v>
      </c>
      <c r="E22" s="207">
        <f>SUM(K22:L22)</f>
        <v>38</v>
      </c>
      <c r="F22" s="208"/>
      <c r="G22" s="207">
        <f t="shared" si="2"/>
        <v>50</v>
      </c>
      <c r="H22" s="208"/>
      <c r="I22" s="207">
        <v>15</v>
      </c>
      <c r="J22" s="208"/>
      <c r="K22" s="207">
        <f>SUM(Q22,W22,AD22,AU22,BA22,BH22,BY22,CE22,CL22,DD22,DJ22,DQ22)</f>
        <v>38</v>
      </c>
      <c r="L22" s="207">
        <f>SUM(AL22,BP22,CT22,DY22)</f>
        <v>0</v>
      </c>
      <c r="M22" s="209"/>
      <c r="N22" s="206">
        <v>0</v>
      </c>
      <c r="O22" s="210"/>
      <c r="P22" s="211">
        <f t="shared" si="227"/>
        <v>0</v>
      </c>
      <c r="Q22" s="243">
        <v>0</v>
      </c>
      <c r="R22" s="212">
        <f t="shared" si="228"/>
        <v>0</v>
      </c>
      <c r="S22" s="213" t="str">
        <f t="shared" si="5"/>
        <v>NO TARGET</v>
      </c>
      <c r="T22" s="212">
        <f t="shared" si="229"/>
        <v>0</v>
      </c>
      <c r="U22" s="212">
        <f t="shared" si="230"/>
        <v>0</v>
      </c>
      <c r="V22" s="212">
        <f t="shared" si="231"/>
        <v>0</v>
      </c>
      <c r="W22" s="243">
        <v>0</v>
      </c>
      <c r="X22" s="212">
        <f t="shared" si="232"/>
        <v>0</v>
      </c>
      <c r="Y22" s="213" t="str">
        <f t="shared" si="9"/>
        <v>NO TARGET</v>
      </c>
      <c r="Z22" s="212">
        <f t="shared" si="233"/>
        <v>0</v>
      </c>
      <c r="AA22" s="212">
        <f t="shared" si="234"/>
        <v>0</v>
      </c>
      <c r="AB22" s="212">
        <f t="shared" si="235"/>
        <v>0</v>
      </c>
      <c r="AC22" s="212">
        <f t="shared" si="236"/>
        <v>0</v>
      </c>
      <c r="AD22" s="243">
        <v>38</v>
      </c>
      <c r="AE22" s="212">
        <f t="shared" si="237"/>
        <v>-38</v>
      </c>
      <c r="AF22" s="213" t="str">
        <f t="shared" si="15"/>
        <v>NO TARGET</v>
      </c>
      <c r="AG22" s="210"/>
      <c r="AH22" s="212">
        <f t="shared" si="238"/>
        <v>38</v>
      </c>
      <c r="AI22" s="214">
        <f t="shared" si="239"/>
        <v>-38</v>
      </c>
      <c r="AJ22" s="213" t="str">
        <f t="shared" si="75"/>
        <v>NO TARGET</v>
      </c>
      <c r="AK22" s="215"/>
      <c r="AL22" s="214"/>
      <c r="AO22" s="212">
        <f t="shared" si="18"/>
        <v>-12.666666666666666</v>
      </c>
      <c r="AP22" s="212">
        <f t="shared" si="240"/>
        <v>-12.666666666666666</v>
      </c>
      <c r="AQ22" s="206">
        <v>0</v>
      </c>
      <c r="AR22" s="212">
        <f t="shared" si="241"/>
        <v>-12.666666666666666</v>
      </c>
      <c r="AS22" s="217"/>
      <c r="AT22" s="212">
        <f t="shared" si="242"/>
        <v>-4.2222222222222223</v>
      </c>
      <c r="AU22" s="243">
        <v>0</v>
      </c>
      <c r="AV22" s="212">
        <f t="shared" si="243"/>
        <v>-4.2222222222222223</v>
      </c>
      <c r="AW22" s="213" t="str">
        <f t="shared" si="23"/>
        <v>NO TARGET</v>
      </c>
      <c r="AX22" s="212">
        <f t="shared" si="244"/>
        <v>-4.2222222222222223</v>
      </c>
      <c r="AY22" s="212">
        <f t="shared" si="245"/>
        <v>-2.1111111111111112</v>
      </c>
      <c r="AZ22" s="212">
        <f t="shared" si="246"/>
        <v>-6.3333333333333339</v>
      </c>
      <c r="BA22" s="243">
        <v>0</v>
      </c>
      <c r="BB22" s="212">
        <f t="shared" si="247"/>
        <v>-6.3333333333333339</v>
      </c>
      <c r="BC22" s="213" t="str">
        <f t="shared" si="28"/>
        <v>NO TARGET</v>
      </c>
      <c r="BD22" s="212">
        <f t="shared" si="248"/>
        <v>-4.2222222222222223</v>
      </c>
      <c r="BE22" s="212">
        <f t="shared" si="249"/>
        <v>-2.1111111111111112</v>
      </c>
      <c r="BF22" s="212">
        <f t="shared" si="250"/>
        <v>-6.3333333333333339</v>
      </c>
      <c r="BG22" s="212">
        <f t="shared" si="251"/>
        <v>-12.666666666666668</v>
      </c>
      <c r="BH22" s="243">
        <v>0</v>
      </c>
      <c r="BI22" s="212">
        <f t="shared" si="252"/>
        <v>-12.666666666666668</v>
      </c>
      <c r="BJ22" s="213" t="str">
        <f t="shared" si="34"/>
        <v>NO TARGET</v>
      </c>
      <c r="BK22" s="215"/>
      <c r="BL22" s="212">
        <f t="shared" si="253"/>
        <v>0</v>
      </c>
      <c r="BM22" s="214">
        <f t="shared" si="254"/>
        <v>-12.666666666666666</v>
      </c>
      <c r="BN22" s="213" t="str">
        <f t="shared" si="76"/>
        <v>NO TARGET</v>
      </c>
      <c r="BO22" s="215"/>
      <c r="BP22" s="214">
        <v>0</v>
      </c>
      <c r="BR22" s="212">
        <f t="shared" si="37"/>
        <v>-19</v>
      </c>
      <c r="BS22" s="212">
        <f>SUM(BT22:BV22)-BP22</f>
        <v>69</v>
      </c>
      <c r="BT22" s="206">
        <v>88</v>
      </c>
      <c r="BU22" s="212">
        <f>AI22/3</f>
        <v>-12.666666666666666</v>
      </c>
      <c r="BV22" s="212">
        <f>BM22/2</f>
        <v>-6.333333333333333</v>
      </c>
      <c r="BW22" s="210"/>
      <c r="BX22" s="212">
        <f t="shared" si="255"/>
        <v>23</v>
      </c>
      <c r="BY22" s="243">
        <v>0</v>
      </c>
      <c r="BZ22" s="212">
        <f t="shared" si="256"/>
        <v>23</v>
      </c>
      <c r="CA22" s="213">
        <f t="shared" si="40"/>
        <v>0</v>
      </c>
      <c r="CB22" s="212">
        <f t="shared" si="257"/>
        <v>23</v>
      </c>
      <c r="CC22" s="212">
        <f t="shared" si="258"/>
        <v>11.5</v>
      </c>
      <c r="CD22" s="212">
        <f t="shared" si="259"/>
        <v>34.5</v>
      </c>
      <c r="CE22" s="243">
        <v>0</v>
      </c>
      <c r="CF22" s="212">
        <f t="shared" si="260"/>
        <v>34.5</v>
      </c>
      <c r="CG22" s="213">
        <f t="shared" si="45"/>
        <v>0</v>
      </c>
      <c r="CH22" s="212">
        <f t="shared" si="261"/>
        <v>23</v>
      </c>
      <c r="CI22" s="212">
        <f t="shared" si="262"/>
        <v>11.5</v>
      </c>
      <c r="CJ22" s="212">
        <f t="shared" si="263"/>
        <v>34.5</v>
      </c>
      <c r="CK22" s="212">
        <f t="shared" si="264"/>
        <v>69</v>
      </c>
      <c r="CL22" s="243">
        <v>0</v>
      </c>
      <c r="CM22" s="212">
        <f t="shared" si="265"/>
        <v>69</v>
      </c>
      <c r="CN22" s="213">
        <f t="shared" si="0"/>
        <v>0</v>
      </c>
      <c r="CO22" s="215"/>
      <c r="CP22" s="212">
        <f t="shared" si="266"/>
        <v>0</v>
      </c>
      <c r="CQ22" s="214">
        <f t="shared" si="267"/>
        <v>69</v>
      </c>
      <c r="CR22" s="213">
        <f t="shared" si="53"/>
        <v>0</v>
      </c>
      <c r="CS22" s="215"/>
      <c r="CT22" s="214"/>
      <c r="CV22" s="212">
        <f t="shared" si="54"/>
        <v>50</v>
      </c>
      <c r="CW22" s="212">
        <f t="shared" si="55"/>
        <v>50</v>
      </c>
      <c r="CX22" s="206">
        <v>0</v>
      </c>
      <c r="CY22" s="212">
        <f>AI22/3</f>
        <v>-12.666666666666666</v>
      </c>
      <c r="CZ22" s="212">
        <f>BM22/2</f>
        <v>-6.333333333333333</v>
      </c>
      <c r="DA22" s="212">
        <f t="shared" si="268"/>
        <v>69</v>
      </c>
      <c r="DB22" s="210"/>
      <c r="DC22" s="212">
        <f t="shared" si="269"/>
        <v>16.666666666666668</v>
      </c>
      <c r="DD22" s="243"/>
      <c r="DE22" s="212">
        <f t="shared" si="270"/>
        <v>16.666666666666668</v>
      </c>
      <c r="DF22" s="213" t="str">
        <f t="shared" si="59"/>
        <v>NO TARGET</v>
      </c>
      <c r="DG22" s="212">
        <f t="shared" si="271"/>
        <v>16.666666666666668</v>
      </c>
      <c r="DH22" s="212">
        <f t="shared" si="272"/>
        <v>8.3333333333333339</v>
      </c>
      <c r="DI22" s="212">
        <f t="shared" si="273"/>
        <v>25</v>
      </c>
      <c r="DJ22" s="243"/>
      <c r="DK22" s="212">
        <f t="shared" si="274"/>
        <v>25</v>
      </c>
      <c r="DL22" s="213" t="str">
        <f t="shared" si="64"/>
        <v>NO TARGET</v>
      </c>
      <c r="DM22" s="212">
        <f t="shared" si="275"/>
        <v>16.666666666666668</v>
      </c>
      <c r="DN22" s="212">
        <f t="shared" si="276"/>
        <v>8.3333333333333339</v>
      </c>
      <c r="DO22" s="212">
        <f t="shared" si="277"/>
        <v>25</v>
      </c>
      <c r="DP22" s="212">
        <f t="shared" si="278"/>
        <v>50</v>
      </c>
      <c r="DQ22" s="243"/>
      <c r="DR22" s="212">
        <f t="shared" si="279"/>
        <v>50</v>
      </c>
      <c r="DS22" s="213" t="str">
        <f t="shared" si="70"/>
        <v>NO TARGET</v>
      </c>
      <c r="DT22" s="215"/>
      <c r="DU22" s="212">
        <f t="shared" si="280"/>
        <v>0</v>
      </c>
      <c r="DV22" s="214">
        <f t="shared" si="281"/>
        <v>50</v>
      </c>
      <c r="DW22" s="213" t="str">
        <f t="shared" si="73"/>
        <v>NO TARGET</v>
      </c>
      <c r="DX22" s="215"/>
      <c r="DY22" s="214"/>
    </row>
    <row r="23" spans="1:136" x14ac:dyDescent="0.25">
      <c r="A23" s="204" t="s">
        <v>9</v>
      </c>
      <c r="B23" s="205"/>
      <c r="C23" s="206">
        <f>SUM(N23,AQ23,BT23,CX23)</f>
        <v>35</v>
      </c>
      <c r="D23" s="207">
        <f t="shared" si="1"/>
        <v>3.0000000000000036</v>
      </c>
      <c r="E23" s="207">
        <f>SUM(K23:L23)</f>
        <v>32</v>
      </c>
      <c r="F23" s="208"/>
      <c r="G23" s="207">
        <f t="shared" si="2"/>
        <v>-14.999999999999996</v>
      </c>
      <c r="H23" s="208"/>
      <c r="I23" s="207">
        <v>307</v>
      </c>
      <c r="J23" s="208"/>
      <c r="K23" s="207">
        <f>SUM(Q23,W23,AD23,AU23,BA23,BH23,BY23,CE23,CL23,DD23,DJ23,DQ23)</f>
        <v>32</v>
      </c>
      <c r="L23" s="207">
        <f>SUM(AL23,BP23,CT23,DY23)</f>
        <v>0</v>
      </c>
      <c r="M23" s="209"/>
      <c r="N23" s="206">
        <v>0</v>
      </c>
      <c r="O23" s="210"/>
      <c r="P23" s="211">
        <f t="shared" si="227"/>
        <v>0</v>
      </c>
      <c r="Q23" s="243">
        <v>0</v>
      </c>
      <c r="R23" s="212">
        <f t="shared" si="228"/>
        <v>0</v>
      </c>
      <c r="S23" s="213" t="str">
        <f t="shared" si="5"/>
        <v>NO TARGET</v>
      </c>
      <c r="T23" s="212">
        <f t="shared" si="229"/>
        <v>0</v>
      </c>
      <c r="U23" s="212">
        <f t="shared" si="230"/>
        <v>0</v>
      </c>
      <c r="V23" s="212">
        <f t="shared" si="231"/>
        <v>0</v>
      </c>
      <c r="W23" s="243">
        <v>0</v>
      </c>
      <c r="X23" s="212">
        <f t="shared" si="232"/>
        <v>0</v>
      </c>
      <c r="Y23" s="213" t="str">
        <f t="shared" si="9"/>
        <v>NO TARGET</v>
      </c>
      <c r="Z23" s="212">
        <f t="shared" si="233"/>
        <v>0</v>
      </c>
      <c r="AA23" s="212">
        <f t="shared" si="234"/>
        <v>0</v>
      </c>
      <c r="AB23" s="212">
        <f t="shared" si="235"/>
        <v>0</v>
      </c>
      <c r="AC23" s="212">
        <f t="shared" si="236"/>
        <v>0</v>
      </c>
      <c r="AD23" s="243">
        <v>1</v>
      </c>
      <c r="AE23" s="212">
        <f t="shared" si="237"/>
        <v>-1</v>
      </c>
      <c r="AF23" s="213" t="str">
        <f t="shared" si="15"/>
        <v>NO TARGET</v>
      </c>
      <c r="AG23" s="210"/>
      <c r="AH23" s="212">
        <f t="shared" si="238"/>
        <v>1</v>
      </c>
      <c r="AI23" s="214">
        <f t="shared" si="239"/>
        <v>-1</v>
      </c>
      <c r="AJ23" s="213" t="str">
        <f t="shared" si="75"/>
        <v>NO TARGET</v>
      </c>
      <c r="AK23" s="215"/>
      <c r="AL23" s="214"/>
      <c r="AO23" s="212">
        <f t="shared" si="18"/>
        <v>-0.33333333333333331</v>
      </c>
      <c r="AP23" s="212">
        <f t="shared" si="240"/>
        <v>-0.33333333333333331</v>
      </c>
      <c r="AQ23" s="206">
        <v>0</v>
      </c>
      <c r="AR23" s="212">
        <f t="shared" si="241"/>
        <v>-0.33333333333333331</v>
      </c>
      <c r="AS23" s="217"/>
      <c r="AT23" s="212">
        <f t="shared" si="242"/>
        <v>-0.1111111111111111</v>
      </c>
      <c r="AU23" s="243">
        <v>0</v>
      </c>
      <c r="AV23" s="212">
        <f t="shared" si="243"/>
        <v>-0.1111111111111111</v>
      </c>
      <c r="AW23" s="213" t="str">
        <f t="shared" si="23"/>
        <v>NO TARGET</v>
      </c>
      <c r="AX23" s="212">
        <f t="shared" si="244"/>
        <v>-0.1111111111111111</v>
      </c>
      <c r="AY23" s="212">
        <f t="shared" si="245"/>
        <v>-5.5555555555555552E-2</v>
      </c>
      <c r="AZ23" s="212">
        <f t="shared" si="246"/>
        <v>-0.16666666666666666</v>
      </c>
      <c r="BA23" s="243">
        <v>0</v>
      </c>
      <c r="BB23" s="212">
        <f t="shared" si="247"/>
        <v>-0.16666666666666666</v>
      </c>
      <c r="BC23" s="213" t="str">
        <f t="shared" si="28"/>
        <v>NO TARGET</v>
      </c>
      <c r="BD23" s="212">
        <f t="shared" si="248"/>
        <v>-0.1111111111111111</v>
      </c>
      <c r="BE23" s="212">
        <f t="shared" si="249"/>
        <v>-5.5555555555555552E-2</v>
      </c>
      <c r="BF23" s="212">
        <f t="shared" si="250"/>
        <v>-0.16666666666666666</v>
      </c>
      <c r="BG23" s="212">
        <f t="shared" si="251"/>
        <v>-0.33333333333333331</v>
      </c>
      <c r="BH23" s="243">
        <v>31</v>
      </c>
      <c r="BI23" s="212">
        <f t="shared" si="252"/>
        <v>-31.333333333333332</v>
      </c>
      <c r="BJ23" s="213" t="str">
        <f t="shared" si="34"/>
        <v>NO TARGET</v>
      </c>
      <c r="BK23" s="215"/>
      <c r="BL23" s="212">
        <f t="shared" si="253"/>
        <v>31</v>
      </c>
      <c r="BM23" s="214">
        <f t="shared" si="254"/>
        <v>-31.333333333333332</v>
      </c>
      <c r="BN23" s="213" t="str">
        <f t="shared" si="76"/>
        <v>NO TARGET</v>
      </c>
      <c r="BO23" s="215"/>
      <c r="BP23" s="214">
        <v>0</v>
      </c>
      <c r="BR23" s="212">
        <f t="shared" si="37"/>
        <v>-15.999999999999998</v>
      </c>
      <c r="BS23" s="212">
        <f>SUM(BT23:BV23)-BP23</f>
        <v>1.0000000000000018</v>
      </c>
      <c r="BT23" s="206">
        <v>17</v>
      </c>
      <c r="BU23" s="212">
        <f>AI23/3</f>
        <v>-0.33333333333333331</v>
      </c>
      <c r="BV23" s="212">
        <f>BM23/2</f>
        <v>-15.666666666666666</v>
      </c>
      <c r="BW23" s="210"/>
      <c r="BX23" s="212">
        <f t="shared" si="255"/>
        <v>0.33333333333333393</v>
      </c>
      <c r="BY23" s="243">
        <v>0</v>
      </c>
      <c r="BZ23" s="212">
        <f t="shared" si="256"/>
        <v>0.33333333333333393</v>
      </c>
      <c r="CA23" s="213">
        <f t="shared" si="40"/>
        <v>0</v>
      </c>
      <c r="CB23" s="212">
        <f t="shared" si="257"/>
        <v>0.33333333333333393</v>
      </c>
      <c r="CC23" s="212">
        <f t="shared" si="258"/>
        <v>0.16666666666666696</v>
      </c>
      <c r="CD23" s="212">
        <f t="shared" si="259"/>
        <v>0.50000000000000089</v>
      </c>
      <c r="CE23" s="243">
        <v>0</v>
      </c>
      <c r="CF23" s="212">
        <f t="shared" si="260"/>
        <v>0.50000000000000089</v>
      </c>
      <c r="CG23" s="213">
        <f t="shared" si="45"/>
        <v>0</v>
      </c>
      <c r="CH23" s="212">
        <f t="shared" si="261"/>
        <v>0.33333333333333393</v>
      </c>
      <c r="CI23" s="212">
        <f t="shared" si="262"/>
        <v>0.16666666666666696</v>
      </c>
      <c r="CJ23" s="212">
        <f t="shared" si="263"/>
        <v>0.50000000000000089</v>
      </c>
      <c r="CK23" s="212">
        <f t="shared" si="264"/>
        <v>1.0000000000000018</v>
      </c>
      <c r="CL23" s="243">
        <v>0</v>
      </c>
      <c r="CM23" s="212">
        <f t="shared" si="265"/>
        <v>1.0000000000000018</v>
      </c>
      <c r="CN23" s="213">
        <f t="shared" si="0"/>
        <v>0</v>
      </c>
      <c r="CO23" s="215"/>
      <c r="CP23" s="212">
        <f t="shared" si="266"/>
        <v>0</v>
      </c>
      <c r="CQ23" s="214">
        <f t="shared" si="267"/>
        <v>1.0000000000000018</v>
      </c>
      <c r="CR23" s="213">
        <f t="shared" si="53"/>
        <v>0</v>
      </c>
      <c r="CS23" s="215"/>
      <c r="CT23" s="214"/>
      <c r="CV23" s="212">
        <f t="shared" si="54"/>
        <v>-14.999999999999996</v>
      </c>
      <c r="CW23" s="212">
        <f t="shared" si="55"/>
        <v>3.0000000000000036</v>
      </c>
      <c r="CX23" s="206">
        <v>18</v>
      </c>
      <c r="CY23" s="212">
        <f>AI23/3</f>
        <v>-0.33333333333333331</v>
      </c>
      <c r="CZ23" s="212">
        <f>BM23/2</f>
        <v>-15.666666666666666</v>
      </c>
      <c r="DA23" s="212">
        <f t="shared" si="268"/>
        <v>1.0000000000000018</v>
      </c>
      <c r="DB23" s="210"/>
      <c r="DC23" s="212">
        <f t="shared" si="269"/>
        <v>1.0000000000000011</v>
      </c>
      <c r="DD23" s="243"/>
      <c r="DE23" s="212">
        <f t="shared" si="270"/>
        <v>1.0000000000000011</v>
      </c>
      <c r="DF23" s="213">
        <f t="shared" si="59"/>
        <v>0</v>
      </c>
      <c r="DG23" s="212">
        <f t="shared" si="271"/>
        <v>1.0000000000000011</v>
      </c>
      <c r="DH23" s="212">
        <f t="shared" si="272"/>
        <v>0.50000000000000056</v>
      </c>
      <c r="DI23" s="212">
        <f t="shared" si="273"/>
        <v>1.5000000000000018</v>
      </c>
      <c r="DJ23" s="243"/>
      <c r="DK23" s="212">
        <f t="shared" si="274"/>
        <v>1.5000000000000018</v>
      </c>
      <c r="DL23" s="213">
        <f t="shared" si="64"/>
        <v>0</v>
      </c>
      <c r="DM23" s="212">
        <f t="shared" si="275"/>
        <v>1.0000000000000011</v>
      </c>
      <c r="DN23" s="212">
        <f t="shared" si="276"/>
        <v>0.50000000000000056</v>
      </c>
      <c r="DO23" s="212">
        <f t="shared" si="277"/>
        <v>1.5000000000000018</v>
      </c>
      <c r="DP23" s="212">
        <f t="shared" si="278"/>
        <v>3.0000000000000036</v>
      </c>
      <c r="DQ23" s="243"/>
      <c r="DR23" s="212">
        <f t="shared" si="279"/>
        <v>3.0000000000000036</v>
      </c>
      <c r="DS23" s="213">
        <f t="shared" si="70"/>
        <v>0</v>
      </c>
      <c r="DT23" s="215"/>
      <c r="DU23" s="212">
        <f t="shared" si="280"/>
        <v>0</v>
      </c>
      <c r="DV23" s="214">
        <f t="shared" si="281"/>
        <v>3.0000000000000036</v>
      </c>
      <c r="DW23" s="213">
        <f t="shared" si="73"/>
        <v>0</v>
      </c>
      <c r="DX23" s="215"/>
      <c r="DY23" s="214"/>
    </row>
    <row r="24" spans="1:136" x14ac:dyDescent="0.25">
      <c r="A24" s="204" t="s">
        <v>10</v>
      </c>
      <c r="B24" s="205"/>
      <c r="C24" s="206">
        <f>SUM(N24,AQ24,BT24,CX24)</f>
        <v>350</v>
      </c>
      <c r="D24" s="207">
        <f t="shared" si="1"/>
        <v>125</v>
      </c>
      <c r="E24" s="207">
        <f>SUM(K24:L24)</f>
        <v>225</v>
      </c>
      <c r="F24" s="208"/>
      <c r="G24" s="207">
        <f t="shared" si="2"/>
        <v>38</v>
      </c>
      <c r="H24" s="208"/>
      <c r="I24" s="207">
        <v>20</v>
      </c>
      <c r="J24" s="208"/>
      <c r="K24" s="207">
        <f>SUM(Q24,W24,AD24,AU24,BA24,BH24,BY24,CE24,CL24,DD24,DJ24,DQ24)</f>
        <v>113</v>
      </c>
      <c r="L24" s="207">
        <f>SUM(AL24,BP24,CT24,DY24)</f>
        <v>112</v>
      </c>
      <c r="M24" s="209"/>
      <c r="N24" s="206">
        <v>88</v>
      </c>
      <c r="O24" s="210"/>
      <c r="P24" s="211">
        <f t="shared" si="227"/>
        <v>29.333333333333332</v>
      </c>
      <c r="Q24" s="243">
        <v>0</v>
      </c>
      <c r="R24" s="212">
        <f t="shared" si="228"/>
        <v>29.333333333333332</v>
      </c>
      <c r="S24" s="213">
        <f t="shared" si="5"/>
        <v>0</v>
      </c>
      <c r="T24" s="212">
        <f t="shared" si="229"/>
        <v>29.333333333333332</v>
      </c>
      <c r="U24" s="212">
        <f t="shared" si="230"/>
        <v>14.666666666666666</v>
      </c>
      <c r="V24" s="212">
        <f t="shared" si="231"/>
        <v>44</v>
      </c>
      <c r="W24" s="243">
        <v>0</v>
      </c>
      <c r="X24" s="212">
        <f t="shared" si="232"/>
        <v>44</v>
      </c>
      <c r="Y24" s="213">
        <f t="shared" si="9"/>
        <v>0</v>
      </c>
      <c r="Z24" s="212">
        <f t="shared" si="233"/>
        <v>29.333333333333332</v>
      </c>
      <c r="AA24" s="212">
        <f t="shared" si="234"/>
        <v>14.666666666666666</v>
      </c>
      <c r="AB24" s="212">
        <f t="shared" si="235"/>
        <v>44</v>
      </c>
      <c r="AC24" s="212">
        <f t="shared" si="236"/>
        <v>88</v>
      </c>
      <c r="AD24" s="243">
        <v>0</v>
      </c>
      <c r="AE24" s="212">
        <f t="shared" si="237"/>
        <v>88</v>
      </c>
      <c r="AF24" s="213">
        <f t="shared" si="15"/>
        <v>0</v>
      </c>
      <c r="AG24" s="210"/>
      <c r="AH24" s="212">
        <f t="shared" si="238"/>
        <v>0</v>
      </c>
      <c r="AI24" s="214">
        <f t="shared" si="239"/>
        <v>88</v>
      </c>
      <c r="AJ24" s="213">
        <f t="shared" si="75"/>
        <v>0</v>
      </c>
      <c r="AK24" s="215"/>
      <c r="AL24" s="214"/>
      <c r="AO24" s="212">
        <f t="shared" si="18"/>
        <v>29.333333333333329</v>
      </c>
      <c r="AP24" s="212">
        <f t="shared" si="240"/>
        <v>117.33333333333333</v>
      </c>
      <c r="AQ24" s="206">
        <v>88</v>
      </c>
      <c r="AR24" s="212">
        <f t="shared" si="241"/>
        <v>29.333333333333332</v>
      </c>
      <c r="AS24" s="217"/>
      <c r="AT24" s="212">
        <f t="shared" si="242"/>
        <v>39.111111111111107</v>
      </c>
      <c r="AU24" s="243">
        <v>0</v>
      </c>
      <c r="AV24" s="212">
        <f t="shared" si="243"/>
        <v>39.111111111111107</v>
      </c>
      <c r="AW24" s="213">
        <f t="shared" si="23"/>
        <v>0</v>
      </c>
      <c r="AX24" s="212">
        <f t="shared" si="244"/>
        <v>39.111111111111107</v>
      </c>
      <c r="AY24" s="212">
        <f t="shared" si="245"/>
        <v>19.555555555555554</v>
      </c>
      <c r="AZ24" s="212">
        <f t="shared" si="246"/>
        <v>58.666666666666657</v>
      </c>
      <c r="BA24" s="243">
        <v>0</v>
      </c>
      <c r="BB24" s="212">
        <f t="shared" si="247"/>
        <v>58.666666666666657</v>
      </c>
      <c r="BC24" s="213">
        <f t="shared" si="28"/>
        <v>0</v>
      </c>
      <c r="BD24" s="212">
        <f t="shared" si="248"/>
        <v>39.111111111111107</v>
      </c>
      <c r="BE24" s="212">
        <f t="shared" si="249"/>
        <v>19.555555555555554</v>
      </c>
      <c r="BF24" s="212">
        <f t="shared" si="250"/>
        <v>58.666666666666657</v>
      </c>
      <c r="BG24" s="212">
        <f t="shared" si="251"/>
        <v>117.33333333333331</v>
      </c>
      <c r="BH24" s="243">
        <v>10</v>
      </c>
      <c r="BI24" s="212">
        <f t="shared" si="252"/>
        <v>107.33333333333331</v>
      </c>
      <c r="BJ24" s="213">
        <f t="shared" si="34"/>
        <v>8.5227272727272735E-2</v>
      </c>
      <c r="BK24" s="215"/>
      <c r="BL24" s="212">
        <f t="shared" si="253"/>
        <v>10</v>
      </c>
      <c r="BM24" s="214">
        <f t="shared" si="254"/>
        <v>107.33333333333333</v>
      </c>
      <c r="BN24" s="213">
        <f t="shared" si="76"/>
        <v>8.5227272727272735E-2</v>
      </c>
      <c r="BO24" s="215"/>
      <c r="BP24" s="214">
        <v>112</v>
      </c>
      <c r="BR24" s="212">
        <f t="shared" si="37"/>
        <v>-29</v>
      </c>
      <c r="BS24" s="212">
        <f>SUM(BT24:BV24)-BP24</f>
        <v>58</v>
      </c>
      <c r="BT24" s="206">
        <v>87</v>
      </c>
      <c r="BU24" s="212">
        <f>AI24/3</f>
        <v>29.333333333333332</v>
      </c>
      <c r="BV24" s="212">
        <f>BM24/2</f>
        <v>53.666666666666664</v>
      </c>
      <c r="BW24" s="210"/>
      <c r="BX24" s="212">
        <f t="shared" si="255"/>
        <v>19.333333333333332</v>
      </c>
      <c r="BY24" s="243">
        <v>0</v>
      </c>
      <c r="BZ24" s="212">
        <f t="shared" si="256"/>
        <v>19.333333333333332</v>
      </c>
      <c r="CA24" s="213">
        <f t="shared" si="40"/>
        <v>0</v>
      </c>
      <c r="CB24" s="212">
        <f t="shared" si="257"/>
        <v>19.333333333333332</v>
      </c>
      <c r="CC24" s="212">
        <f t="shared" si="258"/>
        <v>9.6666666666666661</v>
      </c>
      <c r="CD24" s="212">
        <f t="shared" si="259"/>
        <v>29</v>
      </c>
      <c r="CE24" s="243">
        <v>0</v>
      </c>
      <c r="CF24" s="212">
        <f t="shared" si="260"/>
        <v>29</v>
      </c>
      <c r="CG24" s="213">
        <f t="shared" si="45"/>
        <v>0</v>
      </c>
      <c r="CH24" s="212">
        <f t="shared" si="261"/>
        <v>19.333333333333332</v>
      </c>
      <c r="CI24" s="212">
        <f t="shared" si="262"/>
        <v>9.6666666666666661</v>
      </c>
      <c r="CJ24" s="212">
        <f t="shared" si="263"/>
        <v>29</v>
      </c>
      <c r="CK24" s="212">
        <f t="shared" si="264"/>
        <v>58</v>
      </c>
      <c r="CL24" s="243">
        <v>103</v>
      </c>
      <c r="CM24" s="212">
        <f t="shared" si="265"/>
        <v>-45</v>
      </c>
      <c r="CN24" s="213">
        <f t="shared" si="0"/>
        <v>1.7758620689655173</v>
      </c>
      <c r="CO24" s="215"/>
      <c r="CP24" s="212">
        <f t="shared" si="266"/>
        <v>103</v>
      </c>
      <c r="CQ24" s="214">
        <f t="shared" si="267"/>
        <v>-45</v>
      </c>
      <c r="CR24" s="213">
        <f t="shared" si="53"/>
        <v>1.7758620689655173</v>
      </c>
      <c r="CS24" s="215"/>
      <c r="CT24" s="214"/>
      <c r="CV24" s="212">
        <f t="shared" si="54"/>
        <v>38</v>
      </c>
      <c r="CW24" s="212">
        <f t="shared" si="55"/>
        <v>125</v>
      </c>
      <c r="CX24" s="206">
        <v>87</v>
      </c>
      <c r="CY24" s="212">
        <f>AI24/3</f>
        <v>29.333333333333332</v>
      </c>
      <c r="CZ24" s="212">
        <f>BM24/2</f>
        <v>53.666666666666664</v>
      </c>
      <c r="DA24" s="212">
        <f t="shared" si="268"/>
        <v>-45</v>
      </c>
      <c r="DB24" s="210"/>
      <c r="DC24" s="212">
        <f t="shared" si="269"/>
        <v>41.666666666666664</v>
      </c>
      <c r="DD24" s="243"/>
      <c r="DE24" s="212">
        <f t="shared" si="270"/>
        <v>41.666666666666664</v>
      </c>
      <c r="DF24" s="213">
        <f t="shared" si="59"/>
        <v>0</v>
      </c>
      <c r="DG24" s="212">
        <f t="shared" si="271"/>
        <v>41.666666666666664</v>
      </c>
      <c r="DH24" s="212">
        <f t="shared" si="272"/>
        <v>20.833333333333332</v>
      </c>
      <c r="DI24" s="212">
        <f t="shared" si="273"/>
        <v>62.5</v>
      </c>
      <c r="DJ24" s="243"/>
      <c r="DK24" s="212">
        <f t="shared" si="274"/>
        <v>62.5</v>
      </c>
      <c r="DL24" s="213">
        <f t="shared" si="64"/>
        <v>0</v>
      </c>
      <c r="DM24" s="212">
        <f t="shared" si="275"/>
        <v>41.666666666666664</v>
      </c>
      <c r="DN24" s="212">
        <f t="shared" si="276"/>
        <v>20.833333333333332</v>
      </c>
      <c r="DO24" s="212">
        <f t="shared" si="277"/>
        <v>62.5</v>
      </c>
      <c r="DP24" s="212">
        <f t="shared" si="278"/>
        <v>125</v>
      </c>
      <c r="DQ24" s="243"/>
      <c r="DR24" s="212">
        <f t="shared" si="279"/>
        <v>125</v>
      </c>
      <c r="DS24" s="213">
        <f t="shared" si="70"/>
        <v>0</v>
      </c>
      <c r="DT24" s="215"/>
      <c r="DU24" s="212">
        <f t="shared" si="280"/>
        <v>0</v>
      </c>
      <c r="DV24" s="214">
        <f t="shared" si="281"/>
        <v>125</v>
      </c>
      <c r="DW24" s="213">
        <f t="shared" si="73"/>
        <v>0</v>
      </c>
      <c r="DX24" s="215"/>
      <c r="DY24" s="214"/>
    </row>
    <row r="25" spans="1:136" x14ac:dyDescent="0.25">
      <c r="A25" s="204" t="s">
        <v>51</v>
      </c>
      <c r="B25" s="205"/>
      <c r="C25" s="206">
        <f>SUM(N25,AQ25,BT25,CX25)</f>
        <v>1173</v>
      </c>
      <c r="D25" s="207">
        <f t="shared" si="1"/>
        <v>523</v>
      </c>
      <c r="E25" s="207">
        <f>SUM(K25:L25)</f>
        <v>650</v>
      </c>
      <c r="F25" s="218"/>
      <c r="G25" s="207">
        <f t="shared" si="2"/>
        <v>136</v>
      </c>
      <c r="H25" s="218"/>
      <c r="I25" s="207">
        <f>SUM(I22:I24)</f>
        <v>342</v>
      </c>
      <c r="J25" s="218"/>
      <c r="K25" s="219">
        <f>SUM(K21:K24)</f>
        <v>538</v>
      </c>
      <c r="L25" s="207">
        <f>SUM(AL25,BP25,CT25,DY25)</f>
        <v>112</v>
      </c>
      <c r="M25" s="209"/>
      <c r="N25" s="219">
        <f>SUM(N21:N24)</f>
        <v>156</v>
      </c>
      <c r="O25" s="220"/>
      <c r="P25" s="212">
        <f>SUM(P21:P24)</f>
        <v>52</v>
      </c>
      <c r="Q25" s="212">
        <f>SUM(Q21:Q24)</f>
        <v>0</v>
      </c>
      <c r="R25" s="212">
        <f>SUM(R21:R24)</f>
        <v>52</v>
      </c>
      <c r="S25" s="213">
        <f t="shared" si="5"/>
        <v>0</v>
      </c>
      <c r="T25" s="212">
        <f t="shared" ref="T25:X25" si="282">SUM(T21:T24)</f>
        <v>52</v>
      </c>
      <c r="U25" s="212">
        <f t="shared" si="282"/>
        <v>26</v>
      </c>
      <c r="V25" s="212">
        <f t="shared" si="282"/>
        <v>78</v>
      </c>
      <c r="W25" s="212">
        <f t="shared" si="282"/>
        <v>0</v>
      </c>
      <c r="X25" s="212">
        <f t="shared" si="282"/>
        <v>78</v>
      </c>
      <c r="Y25" s="213">
        <f t="shared" si="9"/>
        <v>0</v>
      </c>
      <c r="Z25" s="212">
        <f t="shared" ref="Z25" si="283">SUM(Z21:Z24)</f>
        <v>52</v>
      </c>
      <c r="AA25" s="212">
        <f t="shared" ref="AA25" si="284">SUM(AA21:AA24)</f>
        <v>26</v>
      </c>
      <c r="AB25" s="212">
        <f t="shared" ref="AB25" si="285">SUM(AB21:AB24)</f>
        <v>78</v>
      </c>
      <c r="AC25" s="212">
        <f t="shared" ref="AC25:AE25" si="286">SUM(AC21:AC24)</f>
        <v>156</v>
      </c>
      <c r="AD25" s="212">
        <f t="shared" si="286"/>
        <v>212</v>
      </c>
      <c r="AE25" s="212">
        <f t="shared" si="286"/>
        <v>-56</v>
      </c>
      <c r="AF25" s="213">
        <f t="shared" si="15"/>
        <v>1.358974358974359</v>
      </c>
      <c r="AG25" s="232"/>
      <c r="AH25" s="212">
        <f t="shared" ref="AH25:AI25" si="287">SUM(AH21:AH24)</f>
        <v>212</v>
      </c>
      <c r="AI25" s="212">
        <f t="shared" si="287"/>
        <v>-56</v>
      </c>
      <c r="AJ25" s="213">
        <f t="shared" si="75"/>
        <v>1.358974358974359</v>
      </c>
      <c r="AK25" s="220"/>
      <c r="AL25" s="212">
        <f t="shared" ref="AL25" si="288">SUM(AL21:AL24)</f>
        <v>0</v>
      </c>
      <c r="AO25" s="212">
        <f t="shared" si="18"/>
        <v>-18.666666666666657</v>
      </c>
      <c r="AP25" s="212">
        <f t="shared" ref="AP25:AR25" si="289">SUM(AP21:AP24)</f>
        <v>137.33333333333334</v>
      </c>
      <c r="AQ25" s="212">
        <f t="shared" si="289"/>
        <v>156</v>
      </c>
      <c r="AR25" s="212">
        <f t="shared" si="289"/>
        <v>-18.666666666666668</v>
      </c>
      <c r="AS25" s="222"/>
      <c r="AT25" s="212">
        <f t="shared" ref="AT25" si="290">SUM(AT21:AT24)</f>
        <v>45.777777777777771</v>
      </c>
      <c r="AU25" s="212">
        <f t="shared" ref="AU25" si="291">SUM(AU21:AU24)</f>
        <v>0</v>
      </c>
      <c r="AV25" s="212">
        <f t="shared" ref="AV25" si="292">SUM(AV21:AV24)</f>
        <v>45.777777777777771</v>
      </c>
      <c r="AW25" s="213">
        <f t="shared" si="23"/>
        <v>0</v>
      </c>
      <c r="AX25" s="212">
        <f t="shared" ref="AX25" si="293">SUM(AX21:AX24)</f>
        <v>45.777777777777771</v>
      </c>
      <c r="AY25" s="212">
        <f t="shared" ref="AY25" si="294">SUM(AY21:AY24)</f>
        <v>22.888888888888886</v>
      </c>
      <c r="AZ25" s="212">
        <f t="shared" ref="AZ25" si="295">SUM(AZ21:AZ24)</f>
        <v>68.666666666666657</v>
      </c>
      <c r="BA25" s="212">
        <f t="shared" ref="BA25" si="296">SUM(BA21:BA24)</f>
        <v>0</v>
      </c>
      <c r="BB25" s="212">
        <f t="shared" ref="BB25" si="297">SUM(BB21:BB24)</f>
        <v>68.666666666666657</v>
      </c>
      <c r="BC25" s="213">
        <f t="shared" si="28"/>
        <v>0</v>
      </c>
      <c r="BD25" s="221"/>
      <c r="BE25" s="221"/>
      <c r="BF25" s="221"/>
      <c r="BG25" s="212">
        <f t="shared" ref="BG25" si="298">SUM(BG21:BG24)</f>
        <v>137.33333333333331</v>
      </c>
      <c r="BH25" s="212">
        <f t="shared" ref="BH25" si="299">SUM(BH21:BH24)</f>
        <v>99</v>
      </c>
      <c r="BI25" s="212">
        <f t="shared" ref="BI25" si="300">SUM(BI21:BI24)</f>
        <v>38.333333333333314</v>
      </c>
      <c r="BJ25" s="213">
        <f t="shared" si="34"/>
        <v>0.72087378640776711</v>
      </c>
      <c r="BK25" s="220"/>
      <c r="BL25" s="212">
        <f t="shared" ref="BL25" si="301">SUM(BL21:BL24)</f>
        <v>99</v>
      </c>
      <c r="BM25" s="212">
        <f t="shared" ref="BM25:BP25" si="302">SUM(BM21:BM24)</f>
        <v>38.333333333333329</v>
      </c>
      <c r="BN25" s="213">
        <f t="shared" si="76"/>
        <v>0.72087378640776689</v>
      </c>
      <c r="BO25" s="220"/>
      <c r="BP25" s="212">
        <f t="shared" si="302"/>
        <v>112</v>
      </c>
      <c r="BR25" s="212">
        <f t="shared" si="37"/>
        <v>-111.5</v>
      </c>
      <c r="BS25" s="212">
        <f>SUM(BS21:BS24)</f>
        <v>362.5</v>
      </c>
      <c r="BT25" s="212">
        <f>SUM(BT21:BT24)</f>
        <v>474</v>
      </c>
      <c r="BU25" s="212"/>
      <c r="BV25" s="212"/>
      <c r="BW25" s="220"/>
      <c r="BX25" s="212">
        <f t="shared" ref="BX25" si="303">SUM(BX21:BX24)</f>
        <v>120.83333333333333</v>
      </c>
      <c r="BY25" s="212">
        <f t="shared" ref="BY25" si="304">SUM(BY21:BY24)</f>
        <v>0</v>
      </c>
      <c r="BZ25" s="212">
        <f t="shared" ref="BZ25" si="305">SUM(BZ21:BZ24)</f>
        <v>120.83333333333333</v>
      </c>
      <c r="CA25" s="213">
        <f t="shared" si="40"/>
        <v>0</v>
      </c>
      <c r="CB25" s="212">
        <f t="shared" ref="CB25" si="306">SUM(CB21:CB24)</f>
        <v>120.83333333333333</v>
      </c>
      <c r="CC25" s="212">
        <f t="shared" ref="CC25" si="307">SUM(CC21:CC24)</f>
        <v>60.416666666666664</v>
      </c>
      <c r="CD25" s="212">
        <f t="shared" ref="CD25" si="308">SUM(CD21:CD24)</f>
        <v>181.25</v>
      </c>
      <c r="CE25" s="212">
        <f t="shared" ref="CE25" si="309">SUM(CE21:CE24)</f>
        <v>0</v>
      </c>
      <c r="CF25" s="212">
        <f t="shared" ref="CF25" si="310">SUM(CF21:CF24)</f>
        <v>181.25</v>
      </c>
      <c r="CG25" s="213">
        <f t="shared" si="45"/>
        <v>0</v>
      </c>
      <c r="CH25" s="221"/>
      <c r="CI25" s="221"/>
      <c r="CJ25" s="221"/>
      <c r="CK25" s="212">
        <f t="shared" ref="CK25" si="311">SUM(CK21:CK24)</f>
        <v>362.5</v>
      </c>
      <c r="CL25" s="212">
        <f t="shared" ref="CL25" si="312">SUM(CL21:CL24)</f>
        <v>227</v>
      </c>
      <c r="CM25" s="212">
        <f t="shared" ref="CM25" si="313">SUM(CM21:CM24)</f>
        <v>135.5</v>
      </c>
      <c r="CN25" s="213">
        <f t="shared" si="0"/>
        <v>0.62620689655172412</v>
      </c>
      <c r="CO25" s="220"/>
      <c r="CP25" s="212">
        <f t="shared" ref="CP25" si="314">SUM(CP21:CP24)</f>
        <v>227</v>
      </c>
      <c r="CQ25" s="212">
        <f t="shared" ref="CQ25" si="315">SUM(CQ21:CQ24)</f>
        <v>135.5</v>
      </c>
      <c r="CR25" s="213">
        <f t="shared" si="53"/>
        <v>0.62620689655172412</v>
      </c>
      <c r="CS25" s="220"/>
      <c r="CT25" s="212">
        <f t="shared" ref="CT25" si="316">SUM(CT21:CT24)</f>
        <v>0</v>
      </c>
      <c r="CV25" s="212">
        <f t="shared" si="54"/>
        <v>136</v>
      </c>
      <c r="CW25" s="212">
        <f>SUM(CW21:CW24)</f>
        <v>523</v>
      </c>
      <c r="CX25" s="212">
        <f>SUM(CX21:CX24)</f>
        <v>387</v>
      </c>
      <c r="CY25" s="212">
        <f t="shared" ref="CY25" si="317">SUM(CY21:CY24)</f>
        <v>-18.666666666666668</v>
      </c>
      <c r="CZ25" s="212">
        <f t="shared" ref="CZ25" si="318">SUM(CZ21:CZ24)</f>
        <v>19.166666666666664</v>
      </c>
      <c r="DA25" s="212">
        <f t="shared" ref="DA25" si="319">SUM(DA21:DA24)</f>
        <v>135.5</v>
      </c>
      <c r="DB25" s="220"/>
      <c r="DC25" s="212">
        <f t="shared" ref="DC25" si="320">SUM(DC21:DC24)</f>
        <v>174.33333333333331</v>
      </c>
      <c r="DD25" s="212">
        <f t="shared" ref="DD25" si="321">SUM(DD21:DD24)</f>
        <v>0</v>
      </c>
      <c r="DE25" s="212">
        <f t="shared" ref="DE25" si="322">SUM(DE21:DE24)</f>
        <v>174.33333333333331</v>
      </c>
      <c r="DF25" s="213">
        <f t="shared" si="59"/>
        <v>0</v>
      </c>
      <c r="DG25" s="212">
        <f t="shared" ref="DG25" si="323">SUM(DG21:DG24)</f>
        <v>174.33333333333331</v>
      </c>
      <c r="DH25" s="212">
        <f t="shared" ref="DH25" si="324">SUM(DH21:DH24)</f>
        <v>87.166666666666657</v>
      </c>
      <c r="DI25" s="212">
        <f t="shared" ref="DI25" si="325">SUM(DI21:DI24)</f>
        <v>261.5</v>
      </c>
      <c r="DJ25" s="212">
        <f t="shared" ref="DJ25" si="326">SUM(DJ21:DJ24)</f>
        <v>0</v>
      </c>
      <c r="DK25" s="212">
        <f t="shared" ref="DK25" si="327">SUM(DK21:DK24)</f>
        <v>261.5</v>
      </c>
      <c r="DL25" s="213">
        <f t="shared" si="64"/>
        <v>0</v>
      </c>
      <c r="DM25" s="212">
        <f t="shared" ref="DM25" si="328">SUM(DM21:DM24)</f>
        <v>174.33333333333331</v>
      </c>
      <c r="DN25" s="212">
        <f t="shared" ref="DN25" si="329">SUM(DN21:DN24)</f>
        <v>87.166666666666657</v>
      </c>
      <c r="DO25" s="212">
        <f t="shared" ref="DO25" si="330">SUM(DO21:DO24)</f>
        <v>261.5</v>
      </c>
      <c r="DP25" s="212">
        <f t="shared" ref="DP25" si="331">SUM(DP21:DP24)</f>
        <v>523</v>
      </c>
      <c r="DQ25" s="212">
        <f t="shared" ref="DQ25" si="332">SUM(DQ21:DQ24)</f>
        <v>0</v>
      </c>
      <c r="DR25" s="212">
        <f t="shared" ref="DR25" si="333">SUM(DR21:DR24)</f>
        <v>523</v>
      </c>
      <c r="DS25" s="213">
        <f t="shared" si="70"/>
        <v>0</v>
      </c>
      <c r="DT25" s="220"/>
      <c r="DU25" s="212">
        <f t="shared" ref="DU25" si="334">SUM(DU21:DU24)</f>
        <v>0</v>
      </c>
      <c r="DV25" s="212">
        <f t="shared" ref="DV25" si="335">SUM(DV21:DV24)</f>
        <v>523</v>
      </c>
      <c r="DW25" s="213">
        <f t="shared" si="73"/>
        <v>0</v>
      </c>
      <c r="DX25" s="220"/>
      <c r="DY25" s="212">
        <f t="shared" ref="DY25" si="336">SUM(DY21:DY24)</f>
        <v>0</v>
      </c>
    </row>
    <row r="26" spans="1:136" s="160" customFormat="1" ht="6" customHeight="1" x14ac:dyDescent="0.25">
      <c r="A26" s="223"/>
      <c r="B26" s="205"/>
      <c r="C26" s="205"/>
      <c r="D26" s="205"/>
      <c r="E26" s="224"/>
      <c r="F26" s="224"/>
      <c r="G26" s="224"/>
      <c r="H26" s="224"/>
      <c r="I26" s="224"/>
      <c r="J26" s="224"/>
      <c r="K26" s="224"/>
      <c r="L26" s="224"/>
      <c r="M26" s="224"/>
      <c r="N26" s="224"/>
      <c r="O26" s="218"/>
      <c r="P26" s="228"/>
      <c r="Q26" s="228"/>
      <c r="R26" s="228"/>
      <c r="S26" s="228"/>
      <c r="T26" s="228"/>
      <c r="U26" s="228"/>
      <c r="V26" s="228"/>
      <c r="W26" s="246"/>
      <c r="X26" s="228"/>
      <c r="Y26" s="228"/>
      <c r="Z26" s="228"/>
      <c r="AA26" s="228"/>
      <c r="AB26" s="228"/>
      <c r="AC26" s="228"/>
      <c r="AD26" s="246"/>
      <c r="AE26" s="228"/>
      <c r="AF26" s="228"/>
      <c r="AG26" s="228"/>
      <c r="AH26" s="228"/>
      <c r="AI26" s="228"/>
      <c r="AJ26" s="228"/>
      <c r="AK26" s="229"/>
      <c r="AL26" s="229"/>
      <c r="AP26" s="230"/>
      <c r="AQ26" s="230"/>
      <c r="AR26" s="209"/>
      <c r="AS26" s="218"/>
      <c r="AT26" s="229"/>
      <c r="AU26" s="247"/>
      <c r="AV26" s="229"/>
      <c r="AW26" s="229"/>
      <c r="AX26" s="229"/>
      <c r="AY26" s="229"/>
      <c r="AZ26" s="229"/>
      <c r="BA26" s="247"/>
      <c r="BB26" s="229"/>
      <c r="BC26" s="229"/>
      <c r="BD26" s="229"/>
      <c r="BE26" s="229"/>
      <c r="BF26" s="229"/>
      <c r="BG26" s="229"/>
      <c r="BH26" s="247"/>
      <c r="BI26" s="229"/>
      <c r="BJ26" s="229"/>
      <c r="BK26" s="202"/>
      <c r="BL26" s="229"/>
      <c r="BM26" s="229"/>
      <c r="BN26" s="229"/>
      <c r="BO26" s="229"/>
      <c r="BP26" s="229"/>
      <c r="BQ26" s="229"/>
      <c r="BS26" s="229"/>
      <c r="BT26" s="229"/>
      <c r="BU26" s="229"/>
      <c r="BV26" s="229"/>
      <c r="BW26" s="229"/>
      <c r="BX26" s="229"/>
      <c r="BY26" s="247"/>
      <c r="BZ26" s="229"/>
      <c r="CA26" s="229"/>
      <c r="CB26" s="229"/>
      <c r="CC26" s="229"/>
      <c r="CD26" s="229"/>
      <c r="CE26" s="247"/>
      <c r="CF26" s="229"/>
      <c r="CG26" s="229"/>
      <c r="CH26" s="229"/>
      <c r="CI26" s="229"/>
      <c r="CJ26" s="229"/>
      <c r="CK26" s="229"/>
      <c r="CL26" s="247"/>
      <c r="CM26" s="229"/>
      <c r="CN26" s="229"/>
      <c r="CO26" s="229"/>
      <c r="CP26" s="229"/>
      <c r="CQ26" s="229"/>
      <c r="CR26" s="229"/>
      <c r="CS26" s="229"/>
      <c r="CT26" s="229"/>
      <c r="CX26" s="230"/>
      <c r="CY26" s="209"/>
      <c r="CZ26" s="209"/>
      <c r="DA26" s="209"/>
      <c r="DB26" s="218"/>
      <c r="DC26" s="229"/>
      <c r="DD26" s="247"/>
      <c r="DE26" s="229"/>
      <c r="DF26" s="229"/>
      <c r="DG26" s="229"/>
      <c r="DH26" s="229"/>
      <c r="DI26" s="229"/>
      <c r="DJ26" s="247"/>
      <c r="DK26" s="229"/>
      <c r="DL26" s="229"/>
      <c r="DM26" s="229"/>
      <c r="DN26" s="229"/>
      <c r="DO26" s="229"/>
      <c r="DP26" s="229"/>
      <c r="DQ26" s="247"/>
      <c r="DR26" s="229"/>
      <c r="DS26" s="229"/>
      <c r="DT26" s="202"/>
      <c r="DU26" s="229"/>
      <c r="DV26" s="229"/>
      <c r="DW26" s="229"/>
      <c r="DX26" s="229"/>
      <c r="DY26" s="229"/>
    </row>
    <row r="27" spans="1:136" x14ac:dyDescent="0.25">
      <c r="A27" s="196" t="s">
        <v>15</v>
      </c>
      <c r="B27" s="205"/>
      <c r="C27" s="205"/>
      <c r="D27" s="205"/>
      <c r="E27" s="208"/>
      <c r="F27" s="208"/>
      <c r="G27" s="208"/>
      <c r="H27" s="208"/>
      <c r="I27" s="208"/>
      <c r="J27" s="208"/>
      <c r="K27" s="208"/>
      <c r="L27" s="208"/>
      <c r="M27" s="208"/>
      <c r="N27" s="208"/>
      <c r="O27" s="208"/>
      <c r="P27" s="208"/>
      <c r="Q27" s="208"/>
      <c r="R27" s="208"/>
      <c r="S27" s="208"/>
      <c r="T27" s="208"/>
      <c r="U27" s="208"/>
      <c r="V27" s="208"/>
      <c r="W27" s="245"/>
      <c r="X27" s="208"/>
      <c r="Y27" s="208"/>
      <c r="Z27" s="208"/>
      <c r="AA27" s="208"/>
      <c r="AB27" s="208"/>
      <c r="AC27" s="208"/>
      <c r="AD27" s="245"/>
      <c r="AE27" s="208"/>
      <c r="AF27" s="208"/>
      <c r="AG27" s="208"/>
      <c r="AH27" s="208"/>
      <c r="AI27" s="208"/>
      <c r="AJ27" s="208"/>
      <c r="AK27" s="208"/>
      <c r="AL27" s="208"/>
      <c r="AM27" s="208"/>
      <c r="AN27" s="208"/>
      <c r="AO27" s="208"/>
      <c r="AP27" s="208"/>
      <c r="AQ27" s="208"/>
      <c r="AR27" s="208"/>
      <c r="AS27" s="208"/>
      <c r="AT27" s="208"/>
      <c r="AU27" s="245"/>
      <c r="AV27" s="208"/>
      <c r="AW27" s="208"/>
      <c r="AX27" s="208"/>
      <c r="AY27" s="208"/>
      <c r="AZ27" s="208"/>
      <c r="BA27" s="245"/>
      <c r="BB27" s="208"/>
      <c r="BC27" s="208"/>
      <c r="BD27" s="208"/>
      <c r="BE27" s="208"/>
      <c r="BF27" s="208"/>
      <c r="BG27" s="208"/>
      <c r="BH27" s="245"/>
      <c r="BI27" s="208"/>
      <c r="BJ27" s="208"/>
      <c r="BK27" s="208"/>
      <c r="BL27" s="208"/>
      <c r="BM27" s="208"/>
      <c r="BN27" s="208"/>
      <c r="BO27" s="208"/>
      <c r="BP27" s="208"/>
      <c r="BQ27" s="208"/>
      <c r="BR27" s="208"/>
      <c r="BS27" s="208"/>
      <c r="BT27" s="208"/>
      <c r="BU27" s="208"/>
      <c r="BV27" s="208"/>
      <c r="BW27" s="208"/>
      <c r="BX27" s="208"/>
      <c r="BY27" s="245"/>
      <c r="BZ27" s="208"/>
      <c r="CA27" s="208"/>
      <c r="CB27" s="208"/>
      <c r="CC27" s="208"/>
      <c r="CD27" s="208"/>
      <c r="CE27" s="245"/>
      <c r="CF27" s="208"/>
      <c r="CG27" s="208"/>
      <c r="CH27" s="208"/>
      <c r="CI27" s="208"/>
      <c r="CJ27" s="208"/>
      <c r="CK27" s="208"/>
      <c r="CL27" s="245"/>
      <c r="CM27" s="208"/>
      <c r="CN27" s="208"/>
      <c r="CO27" s="208"/>
      <c r="CP27" s="208"/>
      <c r="CQ27" s="208"/>
      <c r="CR27" s="208"/>
      <c r="CS27" s="208"/>
      <c r="CT27" s="208"/>
      <c r="CU27" s="208"/>
      <c r="CV27" s="208"/>
      <c r="CW27" s="208"/>
      <c r="CX27" s="208"/>
      <c r="CY27" s="208"/>
      <c r="CZ27" s="208"/>
      <c r="DA27" s="208"/>
      <c r="DB27" s="208"/>
      <c r="DC27" s="208"/>
      <c r="DD27" s="245"/>
      <c r="DE27" s="208"/>
      <c r="DF27" s="208"/>
      <c r="DG27" s="208"/>
      <c r="DH27" s="208"/>
      <c r="DI27" s="208"/>
      <c r="DJ27" s="245"/>
      <c r="DK27" s="208"/>
      <c r="DL27" s="208"/>
      <c r="DM27" s="208"/>
      <c r="DN27" s="208"/>
      <c r="DO27" s="208"/>
      <c r="DP27" s="208"/>
      <c r="DQ27" s="245"/>
      <c r="DR27" s="208"/>
      <c r="DS27" s="208"/>
      <c r="DT27" s="208"/>
      <c r="DU27" s="208"/>
      <c r="DV27" s="208"/>
      <c r="DW27" s="208"/>
      <c r="DX27" s="208"/>
      <c r="DY27" s="208"/>
      <c r="DZ27" s="208"/>
      <c r="EA27" s="208"/>
      <c r="EB27" s="208"/>
      <c r="EC27" s="208"/>
      <c r="ED27" s="208"/>
      <c r="EE27" s="208"/>
      <c r="EF27" s="208"/>
    </row>
    <row r="28" spans="1:136" x14ac:dyDescent="0.25">
      <c r="A28" s="204" t="s">
        <v>48</v>
      </c>
      <c r="B28" s="205"/>
      <c r="C28" s="206">
        <f>SUM(N28,AQ28,BT28,CX28)</f>
        <v>350</v>
      </c>
      <c r="D28" s="207">
        <f t="shared" si="1"/>
        <v>21</v>
      </c>
      <c r="E28" s="207">
        <f>SUM(K28:L28)</f>
        <v>329</v>
      </c>
      <c r="F28" s="208"/>
      <c r="G28" s="207">
        <f t="shared" si="2"/>
        <v>-84</v>
      </c>
      <c r="H28" s="208"/>
      <c r="I28" s="207"/>
      <c r="J28" s="208"/>
      <c r="K28" s="207">
        <f>SUM(Q28,W28,AD28,AU28,BA28,BH28,BY28,CE28,CL28,DD28,DJ28,DQ28)</f>
        <v>329</v>
      </c>
      <c r="L28" s="207">
        <f>SUM(AL28,BP28,CT28,DY28)</f>
        <v>0</v>
      </c>
      <c r="M28" s="209"/>
      <c r="N28" s="206">
        <v>70</v>
      </c>
      <c r="O28" s="210"/>
      <c r="P28" s="211">
        <f t="shared" ref="P28:P31" si="337">N28/3</f>
        <v>23.333333333333332</v>
      </c>
      <c r="Q28" s="243">
        <v>0</v>
      </c>
      <c r="R28" s="212">
        <f t="shared" ref="R28:R31" si="338">P28-Q28</f>
        <v>23.333333333333332</v>
      </c>
      <c r="S28" s="213">
        <f t="shared" si="5"/>
        <v>0</v>
      </c>
      <c r="T28" s="212">
        <f t="shared" ref="T28:T31" si="339">N28/3</f>
        <v>23.333333333333332</v>
      </c>
      <c r="U28" s="212">
        <f t="shared" ref="U28:U31" si="340">R28/2</f>
        <v>11.666666666666666</v>
      </c>
      <c r="V28" s="212">
        <f t="shared" ref="V28:V31" si="341">T28+U28</f>
        <v>35</v>
      </c>
      <c r="W28" s="243">
        <v>0</v>
      </c>
      <c r="X28" s="212">
        <f t="shared" ref="X28:X31" si="342">V28-W28</f>
        <v>35</v>
      </c>
      <c r="Y28" s="213">
        <f t="shared" si="9"/>
        <v>0</v>
      </c>
      <c r="Z28" s="212">
        <f t="shared" ref="Z28:Z31" si="343">N28/3</f>
        <v>23.333333333333332</v>
      </c>
      <c r="AA28" s="212">
        <f t="shared" ref="AA28:AA31" si="344">R28/2</f>
        <v>11.666666666666666</v>
      </c>
      <c r="AB28" s="212">
        <f t="shared" ref="AB28:AB31" si="345">X28</f>
        <v>35</v>
      </c>
      <c r="AC28" s="212">
        <f t="shared" ref="AC28:AC31" si="346">SUM(Z28:AB28)</f>
        <v>70</v>
      </c>
      <c r="AD28" s="243">
        <v>101</v>
      </c>
      <c r="AE28" s="212">
        <f t="shared" ref="AE28:AE31" si="347">AC28-AD28</f>
        <v>-31</v>
      </c>
      <c r="AF28" s="213">
        <f t="shared" si="15"/>
        <v>1.4428571428571428</v>
      </c>
      <c r="AG28" s="210"/>
      <c r="AH28" s="212">
        <f t="shared" ref="AH28:AH31" si="348">SUM(AD28,W28,Q28)</f>
        <v>101</v>
      </c>
      <c r="AI28" s="214">
        <f t="shared" ref="AI28:AI31" si="349">N28-AH28</f>
        <v>-31</v>
      </c>
      <c r="AJ28" s="213">
        <f t="shared" si="75"/>
        <v>1.4428571428571428</v>
      </c>
      <c r="AK28" s="215"/>
      <c r="AL28" s="214"/>
      <c r="AO28" s="212">
        <f t="shared" si="18"/>
        <v>-10.333333333333336</v>
      </c>
      <c r="AP28" s="212">
        <f t="shared" ref="AP28:AP31" si="350">AQ28+AR28</f>
        <v>59.666666666666664</v>
      </c>
      <c r="AQ28" s="206">
        <v>70</v>
      </c>
      <c r="AR28" s="212">
        <f t="shared" ref="AR28:AR31" si="351">AI28/3</f>
        <v>-10.333333333333334</v>
      </c>
      <c r="AS28" s="217"/>
      <c r="AT28" s="212">
        <f t="shared" ref="AT28:AT31" si="352">AP28/3</f>
        <v>19.888888888888889</v>
      </c>
      <c r="AU28" s="243">
        <v>0</v>
      </c>
      <c r="AV28" s="212">
        <f t="shared" ref="AV28:AV31" si="353">AT28-AU28</f>
        <v>19.888888888888889</v>
      </c>
      <c r="AW28" s="213">
        <f t="shared" si="23"/>
        <v>0</v>
      </c>
      <c r="AX28" s="212">
        <f t="shared" ref="AX28:AX31" si="354">AP28/3</f>
        <v>19.888888888888889</v>
      </c>
      <c r="AY28" s="212">
        <f t="shared" ref="AY28:AY31" si="355">AV28/2</f>
        <v>9.9444444444444446</v>
      </c>
      <c r="AZ28" s="212">
        <f t="shared" ref="AZ28:AZ31" si="356">AX28+AY28</f>
        <v>29.833333333333336</v>
      </c>
      <c r="BA28" s="243">
        <v>0</v>
      </c>
      <c r="BB28" s="212">
        <f t="shared" ref="BB28:BB31" si="357">AZ28-BA28</f>
        <v>29.833333333333336</v>
      </c>
      <c r="BC28" s="213">
        <f t="shared" si="28"/>
        <v>0</v>
      </c>
      <c r="BD28" s="212">
        <f t="shared" ref="BD28:BD31" si="358">AP28/3</f>
        <v>19.888888888888889</v>
      </c>
      <c r="BE28" s="212">
        <f t="shared" ref="BE28:BE31" si="359">AV28/2</f>
        <v>9.9444444444444446</v>
      </c>
      <c r="BF28" s="212">
        <f t="shared" ref="BF28:BF31" si="360">BB28</f>
        <v>29.833333333333336</v>
      </c>
      <c r="BG28" s="212">
        <f t="shared" ref="BG28:BG31" si="361">SUM(BD28:BF28)</f>
        <v>59.666666666666671</v>
      </c>
      <c r="BH28" s="243">
        <v>115</v>
      </c>
      <c r="BI28" s="212">
        <f t="shared" ref="BI28:BI31" si="362">BG28-BH28</f>
        <v>-55.333333333333329</v>
      </c>
      <c r="BJ28" s="213">
        <f t="shared" si="34"/>
        <v>1.9273743016759775</v>
      </c>
      <c r="BK28" s="215"/>
      <c r="BL28" s="212">
        <f t="shared" ref="BL28:BL31" si="363">SUM(BH28,BA28,AU28)</f>
        <v>115</v>
      </c>
      <c r="BM28" s="214">
        <f t="shared" ref="BM28:BM31" si="364">AP28-BL28</f>
        <v>-55.333333333333336</v>
      </c>
      <c r="BN28" s="213">
        <f t="shared" si="76"/>
        <v>1.9273743016759777</v>
      </c>
      <c r="BO28" s="215"/>
      <c r="BP28" s="214">
        <v>0</v>
      </c>
      <c r="BR28" s="212">
        <f t="shared" si="37"/>
        <v>-38</v>
      </c>
      <c r="BS28" s="212">
        <f>SUM(BT28:BV28)-BP28</f>
        <v>67</v>
      </c>
      <c r="BT28" s="206">
        <v>105</v>
      </c>
      <c r="BU28" s="212">
        <f>AI28/3</f>
        <v>-10.333333333333334</v>
      </c>
      <c r="BV28" s="212">
        <f>BM28/2</f>
        <v>-27.666666666666668</v>
      </c>
      <c r="BW28" s="210"/>
      <c r="BX28" s="212">
        <f t="shared" ref="BX28:BX31" si="365">BS28/3</f>
        <v>22.333333333333332</v>
      </c>
      <c r="BY28" s="243">
        <v>0</v>
      </c>
      <c r="BZ28" s="212">
        <f t="shared" ref="BZ28:BZ31" si="366">BX28-BY28</f>
        <v>22.333333333333332</v>
      </c>
      <c r="CA28" s="213">
        <f t="shared" si="40"/>
        <v>0</v>
      </c>
      <c r="CB28" s="212">
        <f t="shared" ref="CB28:CB31" si="367">BS28/3</f>
        <v>22.333333333333332</v>
      </c>
      <c r="CC28" s="212">
        <f t="shared" ref="CC28:CC31" si="368">BZ28/2</f>
        <v>11.166666666666666</v>
      </c>
      <c r="CD28" s="212">
        <f t="shared" ref="CD28:CD31" si="369">CB28+CC28</f>
        <v>33.5</v>
      </c>
      <c r="CE28" s="243">
        <v>0</v>
      </c>
      <c r="CF28" s="212">
        <f t="shared" ref="CF28:CF31" si="370">CD28-CE28</f>
        <v>33.5</v>
      </c>
      <c r="CG28" s="213">
        <f t="shared" si="45"/>
        <v>0</v>
      </c>
      <c r="CH28" s="212">
        <f t="shared" ref="CH28:CH31" si="371">BS28/3</f>
        <v>22.333333333333332</v>
      </c>
      <c r="CI28" s="212">
        <f t="shared" ref="CI28:CI31" si="372">BZ28/2</f>
        <v>11.166666666666666</v>
      </c>
      <c r="CJ28" s="212">
        <f t="shared" ref="CJ28:CJ31" si="373">CF28</f>
        <v>33.5</v>
      </c>
      <c r="CK28" s="212">
        <f t="shared" ref="CK28:CK31" si="374">SUM(CH28:CJ28)</f>
        <v>67</v>
      </c>
      <c r="CL28" s="243">
        <v>113</v>
      </c>
      <c r="CM28" s="212">
        <f t="shared" ref="CM28:CM31" si="375">CK28-CL28</f>
        <v>-46</v>
      </c>
      <c r="CN28" s="213">
        <f t="shared" si="0"/>
        <v>1.6865671641791045</v>
      </c>
      <c r="CO28" s="215"/>
      <c r="CP28" s="212">
        <f t="shared" ref="CP28:CP31" si="376">SUM(CL28,CE28,BY28)</f>
        <v>113</v>
      </c>
      <c r="CQ28" s="214">
        <f t="shared" ref="CQ28:CQ31" si="377">BS28-CP28</f>
        <v>-46</v>
      </c>
      <c r="CR28" s="213">
        <f t="shared" si="53"/>
        <v>1.6865671641791045</v>
      </c>
      <c r="CS28" s="215"/>
      <c r="CT28" s="214"/>
      <c r="CV28" s="212">
        <f t="shared" si="54"/>
        <v>-84</v>
      </c>
      <c r="CW28" s="212">
        <f t="shared" si="55"/>
        <v>21</v>
      </c>
      <c r="CX28" s="206">
        <v>105</v>
      </c>
      <c r="CY28" s="212">
        <f>AI28/3</f>
        <v>-10.333333333333334</v>
      </c>
      <c r="CZ28" s="212">
        <f>BM28/2</f>
        <v>-27.666666666666668</v>
      </c>
      <c r="DA28" s="212">
        <f t="shared" ref="DA28:DA31" si="378">CQ28</f>
        <v>-46</v>
      </c>
      <c r="DB28" s="210"/>
      <c r="DC28" s="212">
        <f t="shared" ref="DC28:DC31" si="379">CW28/3</f>
        <v>7</v>
      </c>
      <c r="DD28" s="243"/>
      <c r="DE28" s="212">
        <f t="shared" ref="DE28:DE31" si="380">DC28-DD28</f>
        <v>7</v>
      </c>
      <c r="DF28" s="213">
        <f t="shared" si="59"/>
        <v>0</v>
      </c>
      <c r="DG28" s="212">
        <f t="shared" ref="DG28:DG31" si="381">CW28/3</f>
        <v>7</v>
      </c>
      <c r="DH28" s="212">
        <f t="shared" ref="DH28:DH31" si="382">DE28/2</f>
        <v>3.5</v>
      </c>
      <c r="DI28" s="212">
        <f t="shared" ref="DI28:DI31" si="383">DG28+DH28</f>
        <v>10.5</v>
      </c>
      <c r="DJ28" s="243"/>
      <c r="DK28" s="212">
        <f t="shared" ref="DK28:DK31" si="384">DI28-DJ28</f>
        <v>10.5</v>
      </c>
      <c r="DL28" s="213">
        <f t="shared" si="64"/>
        <v>0</v>
      </c>
      <c r="DM28" s="212">
        <f t="shared" ref="DM28:DM31" si="385">CW28/3</f>
        <v>7</v>
      </c>
      <c r="DN28" s="212">
        <f t="shared" ref="DN28:DN31" si="386">DE28/2</f>
        <v>3.5</v>
      </c>
      <c r="DO28" s="212">
        <f t="shared" ref="DO28:DO31" si="387">DK28</f>
        <v>10.5</v>
      </c>
      <c r="DP28" s="212">
        <f t="shared" ref="DP28:DP31" si="388">SUM(DM28:DO28)</f>
        <v>21</v>
      </c>
      <c r="DQ28" s="243"/>
      <c r="DR28" s="212">
        <f t="shared" ref="DR28:DR31" si="389">DP28-DQ28</f>
        <v>21</v>
      </c>
      <c r="DS28" s="213">
        <f t="shared" si="70"/>
        <v>0</v>
      </c>
      <c r="DT28" s="215"/>
      <c r="DU28" s="212">
        <f t="shared" ref="DU28:DU31" si="390">SUM(DQ28,DJ28,DD28)</f>
        <v>0</v>
      </c>
      <c r="DV28" s="214">
        <f t="shared" ref="DV28:DV31" si="391">CW28-DU28</f>
        <v>21</v>
      </c>
      <c r="DW28" s="213">
        <f t="shared" si="73"/>
        <v>0</v>
      </c>
      <c r="DX28" s="215"/>
      <c r="DY28" s="214"/>
    </row>
    <row r="29" spans="1:136" x14ac:dyDescent="0.25">
      <c r="A29" s="204" t="s">
        <v>12</v>
      </c>
      <c r="B29" s="205"/>
      <c r="C29" s="206">
        <f>SUM(N29,AQ29,BT29,CX29)</f>
        <v>44</v>
      </c>
      <c r="D29" s="207">
        <f t="shared" si="1"/>
        <v>44</v>
      </c>
      <c r="E29" s="207">
        <f>SUM(K29:L29)</f>
        <v>0</v>
      </c>
      <c r="F29" s="208"/>
      <c r="G29" s="207">
        <f t="shared" si="2"/>
        <v>44</v>
      </c>
      <c r="H29" s="208"/>
      <c r="I29" s="207"/>
      <c r="J29" s="208"/>
      <c r="K29" s="207">
        <f>SUM(Q29,W29,AD29,AU29,BA29,BH29,BY29,CE29,CL29,DD29,DJ29,DQ29)</f>
        <v>0</v>
      </c>
      <c r="L29" s="207">
        <f>SUM(AL29,BP29,CT29,DY29)</f>
        <v>0</v>
      </c>
      <c r="M29" s="209"/>
      <c r="N29" s="206">
        <v>0</v>
      </c>
      <c r="O29" s="210"/>
      <c r="P29" s="211">
        <f t="shared" si="337"/>
        <v>0</v>
      </c>
      <c r="Q29" s="243">
        <v>0</v>
      </c>
      <c r="R29" s="212">
        <f t="shared" si="338"/>
        <v>0</v>
      </c>
      <c r="S29" s="213" t="str">
        <f t="shared" si="5"/>
        <v>NO TARGET</v>
      </c>
      <c r="T29" s="212">
        <f t="shared" si="339"/>
        <v>0</v>
      </c>
      <c r="U29" s="212">
        <f t="shared" si="340"/>
        <v>0</v>
      </c>
      <c r="V29" s="212">
        <f t="shared" si="341"/>
        <v>0</v>
      </c>
      <c r="W29" s="243">
        <v>0</v>
      </c>
      <c r="X29" s="212">
        <f t="shared" si="342"/>
        <v>0</v>
      </c>
      <c r="Y29" s="213" t="str">
        <f t="shared" si="9"/>
        <v>NO TARGET</v>
      </c>
      <c r="Z29" s="212">
        <f t="shared" si="343"/>
        <v>0</v>
      </c>
      <c r="AA29" s="212">
        <f t="shared" si="344"/>
        <v>0</v>
      </c>
      <c r="AB29" s="212">
        <f t="shared" si="345"/>
        <v>0</v>
      </c>
      <c r="AC29" s="212">
        <f t="shared" si="346"/>
        <v>0</v>
      </c>
      <c r="AD29" s="243">
        <v>0</v>
      </c>
      <c r="AE29" s="212">
        <f t="shared" si="347"/>
        <v>0</v>
      </c>
      <c r="AF29" s="213" t="str">
        <f t="shared" si="15"/>
        <v>NO TARGET</v>
      </c>
      <c r="AG29" s="210"/>
      <c r="AH29" s="212">
        <f t="shared" si="348"/>
        <v>0</v>
      </c>
      <c r="AI29" s="214">
        <f t="shared" si="349"/>
        <v>0</v>
      </c>
      <c r="AJ29" s="213" t="str">
        <f t="shared" si="75"/>
        <v>NO TARGET</v>
      </c>
      <c r="AK29" s="215"/>
      <c r="AL29" s="214"/>
      <c r="AO29" s="212">
        <f t="shared" si="18"/>
        <v>0</v>
      </c>
      <c r="AP29" s="212">
        <f t="shared" si="350"/>
        <v>0</v>
      </c>
      <c r="AQ29" s="206">
        <v>0</v>
      </c>
      <c r="AR29" s="212">
        <f t="shared" si="351"/>
        <v>0</v>
      </c>
      <c r="AS29" s="217"/>
      <c r="AT29" s="212">
        <f t="shared" si="352"/>
        <v>0</v>
      </c>
      <c r="AU29" s="243">
        <v>0</v>
      </c>
      <c r="AV29" s="212">
        <f t="shared" si="353"/>
        <v>0</v>
      </c>
      <c r="AW29" s="213" t="str">
        <f t="shared" si="23"/>
        <v>NO TARGET</v>
      </c>
      <c r="AX29" s="212">
        <f t="shared" si="354"/>
        <v>0</v>
      </c>
      <c r="AY29" s="212">
        <f t="shared" si="355"/>
        <v>0</v>
      </c>
      <c r="AZ29" s="212">
        <f t="shared" si="356"/>
        <v>0</v>
      </c>
      <c r="BA29" s="243">
        <v>0</v>
      </c>
      <c r="BB29" s="212">
        <f t="shared" si="357"/>
        <v>0</v>
      </c>
      <c r="BC29" s="213" t="str">
        <f t="shared" si="28"/>
        <v>NO TARGET</v>
      </c>
      <c r="BD29" s="212">
        <f t="shared" si="358"/>
        <v>0</v>
      </c>
      <c r="BE29" s="212">
        <f t="shared" si="359"/>
        <v>0</v>
      </c>
      <c r="BF29" s="212">
        <f t="shared" si="360"/>
        <v>0</v>
      </c>
      <c r="BG29" s="212">
        <f t="shared" si="361"/>
        <v>0</v>
      </c>
      <c r="BH29" s="243">
        <v>0</v>
      </c>
      <c r="BI29" s="212">
        <f t="shared" si="362"/>
        <v>0</v>
      </c>
      <c r="BJ29" s="213" t="str">
        <f t="shared" si="34"/>
        <v>NO TARGET</v>
      </c>
      <c r="BK29" s="215"/>
      <c r="BL29" s="212">
        <f t="shared" si="363"/>
        <v>0</v>
      </c>
      <c r="BM29" s="214">
        <f t="shared" si="364"/>
        <v>0</v>
      </c>
      <c r="BN29" s="213" t="str">
        <f t="shared" si="76"/>
        <v>NO TARGET</v>
      </c>
      <c r="BO29" s="215"/>
      <c r="BP29" s="214">
        <v>0</v>
      </c>
      <c r="BR29" s="212">
        <f t="shared" si="37"/>
        <v>0</v>
      </c>
      <c r="BS29" s="212">
        <f>SUM(BT29:BV29)-BP29</f>
        <v>44</v>
      </c>
      <c r="BT29" s="206">
        <v>44</v>
      </c>
      <c r="BU29" s="212">
        <f>AI29/3</f>
        <v>0</v>
      </c>
      <c r="BV29" s="212">
        <f>BM29/2</f>
        <v>0</v>
      </c>
      <c r="BW29" s="210"/>
      <c r="BX29" s="212">
        <f t="shared" si="365"/>
        <v>14.666666666666666</v>
      </c>
      <c r="BY29" s="243">
        <v>0</v>
      </c>
      <c r="BZ29" s="212">
        <f t="shared" si="366"/>
        <v>14.666666666666666</v>
      </c>
      <c r="CA29" s="213">
        <f t="shared" si="40"/>
        <v>0</v>
      </c>
      <c r="CB29" s="212">
        <f t="shared" si="367"/>
        <v>14.666666666666666</v>
      </c>
      <c r="CC29" s="212">
        <f t="shared" si="368"/>
        <v>7.333333333333333</v>
      </c>
      <c r="CD29" s="212">
        <f t="shared" si="369"/>
        <v>22</v>
      </c>
      <c r="CE29" s="243">
        <v>0</v>
      </c>
      <c r="CF29" s="212">
        <f t="shared" si="370"/>
        <v>22</v>
      </c>
      <c r="CG29" s="213">
        <f t="shared" si="45"/>
        <v>0</v>
      </c>
      <c r="CH29" s="212">
        <f t="shared" si="371"/>
        <v>14.666666666666666</v>
      </c>
      <c r="CI29" s="212">
        <f t="shared" si="372"/>
        <v>7.333333333333333</v>
      </c>
      <c r="CJ29" s="212">
        <f t="shared" si="373"/>
        <v>22</v>
      </c>
      <c r="CK29" s="212">
        <f t="shared" si="374"/>
        <v>44</v>
      </c>
      <c r="CL29" s="243">
        <v>0</v>
      </c>
      <c r="CM29" s="212">
        <f t="shared" si="375"/>
        <v>44</v>
      </c>
      <c r="CN29" s="213">
        <f t="shared" si="0"/>
        <v>0</v>
      </c>
      <c r="CO29" s="215"/>
      <c r="CP29" s="212">
        <f t="shared" si="376"/>
        <v>0</v>
      </c>
      <c r="CQ29" s="214">
        <f t="shared" si="377"/>
        <v>44</v>
      </c>
      <c r="CR29" s="213">
        <f t="shared" si="53"/>
        <v>0</v>
      </c>
      <c r="CS29" s="215"/>
      <c r="CT29" s="214"/>
      <c r="CV29" s="212">
        <f t="shared" si="54"/>
        <v>44</v>
      </c>
      <c r="CW29" s="212">
        <f t="shared" si="55"/>
        <v>44</v>
      </c>
      <c r="CX29" s="206">
        <v>0</v>
      </c>
      <c r="CY29" s="212">
        <f>AI29/3</f>
        <v>0</v>
      </c>
      <c r="CZ29" s="212">
        <f>BM29/2</f>
        <v>0</v>
      </c>
      <c r="DA29" s="212">
        <f t="shared" si="378"/>
        <v>44</v>
      </c>
      <c r="DB29" s="210"/>
      <c r="DC29" s="212">
        <f t="shared" si="379"/>
        <v>14.666666666666666</v>
      </c>
      <c r="DD29" s="243"/>
      <c r="DE29" s="212">
        <f t="shared" si="380"/>
        <v>14.666666666666666</v>
      </c>
      <c r="DF29" s="213" t="str">
        <f t="shared" si="59"/>
        <v>NO TARGET</v>
      </c>
      <c r="DG29" s="212">
        <f t="shared" si="381"/>
        <v>14.666666666666666</v>
      </c>
      <c r="DH29" s="212">
        <f t="shared" si="382"/>
        <v>7.333333333333333</v>
      </c>
      <c r="DI29" s="212">
        <f t="shared" si="383"/>
        <v>22</v>
      </c>
      <c r="DJ29" s="243"/>
      <c r="DK29" s="212">
        <f t="shared" si="384"/>
        <v>22</v>
      </c>
      <c r="DL29" s="213" t="str">
        <f t="shared" si="64"/>
        <v>NO TARGET</v>
      </c>
      <c r="DM29" s="212">
        <f t="shared" si="385"/>
        <v>14.666666666666666</v>
      </c>
      <c r="DN29" s="212">
        <f t="shared" si="386"/>
        <v>7.333333333333333</v>
      </c>
      <c r="DO29" s="212">
        <f t="shared" si="387"/>
        <v>22</v>
      </c>
      <c r="DP29" s="212">
        <f t="shared" si="388"/>
        <v>44</v>
      </c>
      <c r="DQ29" s="243"/>
      <c r="DR29" s="212">
        <f t="shared" si="389"/>
        <v>44</v>
      </c>
      <c r="DS29" s="213" t="str">
        <f t="shared" si="70"/>
        <v>NO TARGET</v>
      </c>
      <c r="DT29" s="215"/>
      <c r="DU29" s="212">
        <f t="shared" si="390"/>
        <v>0</v>
      </c>
      <c r="DV29" s="214">
        <f t="shared" si="391"/>
        <v>44</v>
      </c>
      <c r="DW29" s="213" t="str">
        <f t="shared" si="73"/>
        <v>NO TARGET</v>
      </c>
      <c r="DX29" s="215"/>
      <c r="DY29" s="214"/>
    </row>
    <row r="30" spans="1:136" x14ac:dyDescent="0.25">
      <c r="A30" s="204" t="s">
        <v>13</v>
      </c>
      <c r="B30" s="205"/>
      <c r="C30" s="206">
        <f>SUM(N30,AQ30,BT30,CX30)</f>
        <v>18</v>
      </c>
      <c r="D30" s="207">
        <f t="shared" si="1"/>
        <v>5</v>
      </c>
      <c r="E30" s="207">
        <f>SUM(K30:L30)</f>
        <v>13</v>
      </c>
      <c r="F30" s="208"/>
      <c r="G30" s="207">
        <f t="shared" si="2"/>
        <v>0</v>
      </c>
      <c r="H30" s="208"/>
      <c r="I30" s="207"/>
      <c r="J30" s="208"/>
      <c r="K30" s="207">
        <f>SUM(Q30,W30,AD30,AU30,BA30,BH30,BY30,CE30,CL30,DD30,DJ30,DQ30)</f>
        <v>13</v>
      </c>
      <c r="L30" s="207">
        <f>SUM(AL30,BP30,CT30,DY30)</f>
        <v>0</v>
      </c>
      <c r="M30" s="209"/>
      <c r="N30" s="206">
        <v>4</v>
      </c>
      <c r="O30" s="210"/>
      <c r="P30" s="211">
        <f t="shared" si="337"/>
        <v>1.3333333333333333</v>
      </c>
      <c r="Q30" s="243">
        <v>0</v>
      </c>
      <c r="R30" s="212">
        <f t="shared" si="338"/>
        <v>1.3333333333333333</v>
      </c>
      <c r="S30" s="213">
        <f t="shared" si="5"/>
        <v>0</v>
      </c>
      <c r="T30" s="212">
        <f t="shared" si="339"/>
        <v>1.3333333333333333</v>
      </c>
      <c r="U30" s="212">
        <f t="shared" si="340"/>
        <v>0.66666666666666663</v>
      </c>
      <c r="V30" s="212">
        <f t="shared" si="341"/>
        <v>2</v>
      </c>
      <c r="W30" s="243">
        <v>0</v>
      </c>
      <c r="X30" s="212">
        <f t="shared" si="342"/>
        <v>2</v>
      </c>
      <c r="Y30" s="213">
        <f t="shared" si="9"/>
        <v>0</v>
      </c>
      <c r="Z30" s="212">
        <f t="shared" si="343"/>
        <v>1.3333333333333333</v>
      </c>
      <c r="AA30" s="212">
        <f t="shared" si="344"/>
        <v>0.66666666666666663</v>
      </c>
      <c r="AB30" s="212">
        <f t="shared" si="345"/>
        <v>2</v>
      </c>
      <c r="AC30" s="212">
        <f t="shared" si="346"/>
        <v>4</v>
      </c>
      <c r="AD30" s="243">
        <v>0</v>
      </c>
      <c r="AE30" s="212">
        <f t="shared" si="347"/>
        <v>4</v>
      </c>
      <c r="AF30" s="213">
        <f t="shared" si="15"/>
        <v>0</v>
      </c>
      <c r="AG30" s="210"/>
      <c r="AH30" s="212">
        <f t="shared" si="348"/>
        <v>0</v>
      </c>
      <c r="AI30" s="214">
        <f t="shared" si="349"/>
        <v>4</v>
      </c>
      <c r="AJ30" s="213">
        <f t="shared" si="75"/>
        <v>0</v>
      </c>
      <c r="AK30" s="215"/>
      <c r="AL30" s="214"/>
      <c r="AO30" s="212">
        <f t="shared" si="18"/>
        <v>1.333333333333333</v>
      </c>
      <c r="AP30" s="212">
        <f t="shared" si="350"/>
        <v>5.333333333333333</v>
      </c>
      <c r="AQ30" s="206">
        <v>4</v>
      </c>
      <c r="AR30" s="212">
        <f t="shared" si="351"/>
        <v>1.3333333333333333</v>
      </c>
      <c r="AS30" s="217"/>
      <c r="AT30" s="212">
        <f t="shared" si="352"/>
        <v>1.7777777777777777</v>
      </c>
      <c r="AU30" s="243">
        <v>0</v>
      </c>
      <c r="AV30" s="212">
        <f t="shared" si="353"/>
        <v>1.7777777777777777</v>
      </c>
      <c r="AW30" s="213">
        <f t="shared" si="23"/>
        <v>0</v>
      </c>
      <c r="AX30" s="212">
        <f t="shared" si="354"/>
        <v>1.7777777777777777</v>
      </c>
      <c r="AY30" s="212">
        <f t="shared" si="355"/>
        <v>0.88888888888888884</v>
      </c>
      <c r="AZ30" s="212">
        <f t="shared" si="356"/>
        <v>2.6666666666666665</v>
      </c>
      <c r="BA30" s="243">
        <v>0</v>
      </c>
      <c r="BB30" s="212">
        <f t="shared" si="357"/>
        <v>2.6666666666666665</v>
      </c>
      <c r="BC30" s="213">
        <f t="shared" si="28"/>
        <v>0</v>
      </c>
      <c r="BD30" s="212">
        <f t="shared" si="358"/>
        <v>1.7777777777777777</v>
      </c>
      <c r="BE30" s="212">
        <f t="shared" si="359"/>
        <v>0.88888888888888884</v>
      </c>
      <c r="BF30" s="212">
        <f t="shared" si="360"/>
        <v>2.6666666666666665</v>
      </c>
      <c r="BG30" s="212">
        <f t="shared" si="361"/>
        <v>5.333333333333333</v>
      </c>
      <c r="BH30" s="243">
        <v>0</v>
      </c>
      <c r="BI30" s="212">
        <f t="shared" si="362"/>
        <v>5.333333333333333</v>
      </c>
      <c r="BJ30" s="213">
        <f t="shared" si="34"/>
        <v>0</v>
      </c>
      <c r="BK30" s="215"/>
      <c r="BL30" s="212">
        <f t="shared" si="363"/>
        <v>0</v>
      </c>
      <c r="BM30" s="214">
        <f t="shared" si="364"/>
        <v>5.333333333333333</v>
      </c>
      <c r="BN30" s="213">
        <f t="shared" si="76"/>
        <v>0</v>
      </c>
      <c r="BO30" s="215"/>
      <c r="BP30" s="214">
        <v>0</v>
      </c>
      <c r="BR30" s="212">
        <f t="shared" si="37"/>
        <v>4</v>
      </c>
      <c r="BS30" s="212">
        <f>SUM(BT30:BV30)-BP30</f>
        <v>9</v>
      </c>
      <c r="BT30" s="206">
        <v>5</v>
      </c>
      <c r="BU30" s="212">
        <f>AI30/3</f>
        <v>1.3333333333333333</v>
      </c>
      <c r="BV30" s="212">
        <f>BM30/2</f>
        <v>2.6666666666666665</v>
      </c>
      <c r="BW30" s="210"/>
      <c r="BX30" s="212">
        <f t="shared" si="365"/>
        <v>3</v>
      </c>
      <c r="BY30" s="243">
        <v>0</v>
      </c>
      <c r="BZ30" s="212">
        <f t="shared" si="366"/>
        <v>3</v>
      </c>
      <c r="CA30" s="213">
        <f t="shared" si="40"/>
        <v>0</v>
      </c>
      <c r="CB30" s="212">
        <f t="shared" si="367"/>
        <v>3</v>
      </c>
      <c r="CC30" s="212">
        <f t="shared" si="368"/>
        <v>1.5</v>
      </c>
      <c r="CD30" s="212">
        <f t="shared" si="369"/>
        <v>4.5</v>
      </c>
      <c r="CE30" s="243">
        <v>0</v>
      </c>
      <c r="CF30" s="212">
        <f t="shared" si="370"/>
        <v>4.5</v>
      </c>
      <c r="CG30" s="213">
        <f t="shared" si="45"/>
        <v>0</v>
      </c>
      <c r="CH30" s="212">
        <f t="shared" si="371"/>
        <v>3</v>
      </c>
      <c r="CI30" s="212">
        <f t="shared" si="372"/>
        <v>1.5</v>
      </c>
      <c r="CJ30" s="212">
        <f t="shared" si="373"/>
        <v>4.5</v>
      </c>
      <c r="CK30" s="212">
        <f t="shared" si="374"/>
        <v>9</v>
      </c>
      <c r="CL30" s="243">
        <v>13</v>
      </c>
      <c r="CM30" s="212">
        <f t="shared" si="375"/>
        <v>-4</v>
      </c>
      <c r="CN30" s="213">
        <f t="shared" si="0"/>
        <v>1.4444444444444444</v>
      </c>
      <c r="CO30" s="215"/>
      <c r="CP30" s="212">
        <f t="shared" si="376"/>
        <v>13</v>
      </c>
      <c r="CQ30" s="214">
        <f t="shared" si="377"/>
        <v>-4</v>
      </c>
      <c r="CR30" s="213">
        <f t="shared" si="53"/>
        <v>1.4444444444444444</v>
      </c>
      <c r="CS30" s="215"/>
      <c r="CT30" s="214"/>
      <c r="CV30" s="212">
        <f t="shared" si="54"/>
        <v>0</v>
      </c>
      <c r="CW30" s="212">
        <f t="shared" si="55"/>
        <v>5</v>
      </c>
      <c r="CX30" s="206">
        <v>5</v>
      </c>
      <c r="CY30" s="212">
        <f>AI30/3</f>
        <v>1.3333333333333333</v>
      </c>
      <c r="CZ30" s="212">
        <f>BM30/2</f>
        <v>2.6666666666666665</v>
      </c>
      <c r="DA30" s="212">
        <f t="shared" si="378"/>
        <v>-4</v>
      </c>
      <c r="DB30" s="210"/>
      <c r="DC30" s="212">
        <f t="shared" si="379"/>
        <v>1.6666666666666667</v>
      </c>
      <c r="DD30" s="243"/>
      <c r="DE30" s="212">
        <f t="shared" si="380"/>
        <v>1.6666666666666667</v>
      </c>
      <c r="DF30" s="213">
        <f t="shared" si="59"/>
        <v>0</v>
      </c>
      <c r="DG30" s="212">
        <f t="shared" si="381"/>
        <v>1.6666666666666667</v>
      </c>
      <c r="DH30" s="212">
        <f t="shared" si="382"/>
        <v>0.83333333333333337</v>
      </c>
      <c r="DI30" s="212">
        <f t="shared" si="383"/>
        <v>2.5</v>
      </c>
      <c r="DJ30" s="243"/>
      <c r="DK30" s="212">
        <f t="shared" si="384"/>
        <v>2.5</v>
      </c>
      <c r="DL30" s="213">
        <f t="shared" si="64"/>
        <v>0</v>
      </c>
      <c r="DM30" s="212">
        <f t="shared" si="385"/>
        <v>1.6666666666666667</v>
      </c>
      <c r="DN30" s="212">
        <f t="shared" si="386"/>
        <v>0.83333333333333337</v>
      </c>
      <c r="DO30" s="212">
        <f t="shared" si="387"/>
        <v>2.5</v>
      </c>
      <c r="DP30" s="212">
        <f t="shared" si="388"/>
        <v>5</v>
      </c>
      <c r="DQ30" s="243"/>
      <c r="DR30" s="212">
        <f t="shared" si="389"/>
        <v>5</v>
      </c>
      <c r="DS30" s="213">
        <f t="shared" si="70"/>
        <v>0</v>
      </c>
      <c r="DT30" s="215"/>
      <c r="DU30" s="212">
        <f t="shared" si="390"/>
        <v>0</v>
      </c>
      <c r="DV30" s="214">
        <f t="shared" si="391"/>
        <v>5</v>
      </c>
      <c r="DW30" s="213">
        <f t="shared" si="73"/>
        <v>0</v>
      </c>
      <c r="DX30" s="215"/>
      <c r="DY30" s="214"/>
    </row>
    <row r="31" spans="1:136" x14ac:dyDescent="0.25">
      <c r="A31" s="204" t="s">
        <v>14</v>
      </c>
      <c r="B31" s="205"/>
      <c r="C31" s="206">
        <f>SUM(N31,AQ31,BT31,CX31)</f>
        <v>175</v>
      </c>
      <c r="D31" s="207">
        <f t="shared" si="1"/>
        <v>47</v>
      </c>
      <c r="E31" s="207">
        <f>SUM(K31:L31)</f>
        <v>128</v>
      </c>
      <c r="F31" s="208"/>
      <c r="G31" s="207">
        <f t="shared" si="2"/>
        <v>-6</v>
      </c>
      <c r="H31" s="208"/>
      <c r="I31" s="207"/>
      <c r="J31" s="208"/>
      <c r="K31" s="207">
        <f>SUM(Q31,W31,AD31,AU31,BA31,BH31,BY31,CE31,CL31,DD31,DJ31,DQ31)</f>
        <v>57</v>
      </c>
      <c r="L31" s="207">
        <f>SUM(AL31,BP31,CT31,DY31)</f>
        <v>71</v>
      </c>
      <c r="M31" s="209"/>
      <c r="N31" s="206">
        <v>35</v>
      </c>
      <c r="O31" s="210"/>
      <c r="P31" s="211">
        <f t="shared" si="337"/>
        <v>11.666666666666666</v>
      </c>
      <c r="Q31" s="243">
        <v>0</v>
      </c>
      <c r="R31" s="212">
        <f t="shared" si="338"/>
        <v>11.666666666666666</v>
      </c>
      <c r="S31" s="213">
        <f t="shared" si="5"/>
        <v>0</v>
      </c>
      <c r="T31" s="212">
        <f t="shared" si="339"/>
        <v>11.666666666666666</v>
      </c>
      <c r="U31" s="212">
        <f t="shared" si="340"/>
        <v>5.833333333333333</v>
      </c>
      <c r="V31" s="212">
        <f t="shared" si="341"/>
        <v>17.5</v>
      </c>
      <c r="W31" s="243">
        <v>0</v>
      </c>
      <c r="X31" s="212">
        <f t="shared" si="342"/>
        <v>17.5</v>
      </c>
      <c r="Y31" s="213">
        <f t="shared" si="9"/>
        <v>0</v>
      </c>
      <c r="Z31" s="212">
        <f t="shared" si="343"/>
        <v>11.666666666666666</v>
      </c>
      <c r="AA31" s="212">
        <f t="shared" si="344"/>
        <v>5.833333333333333</v>
      </c>
      <c r="AB31" s="212">
        <f t="shared" si="345"/>
        <v>17.5</v>
      </c>
      <c r="AC31" s="212">
        <f t="shared" si="346"/>
        <v>35</v>
      </c>
      <c r="AD31" s="243">
        <v>0</v>
      </c>
      <c r="AE31" s="212">
        <f t="shared" si="347"/>
        <v>35</v>
      </c>
      <c r="AF31" s="213">
        <f t="shared" si="15"/>
        <v>0</v>
      </c>
      <c r="AG31" s="210"/>
      <c r="AH31" s="212">
        <f t="shared" si="348"/>
        <v>0</v>
      </c>
      <c r="AI31" s="214">
        <f t="shared" si="349"/>
        <v>35</v>
      </c>
      <c r="AJ31" s="213">
        <f t="shared" si="75"/>
        <v>0</v>
      </c>
      <c r="AK31" s="215"/>
      <c r="AL31" s="214"/>
      <c r="AO31" s="212">
        <f t="shared" si="18"/>
        <v>11.666666666666664</v>
      </c>
      <c r="AP31" s="212">
        <f t="shared" si="350"/>
        <v>46.666666666666664</v>
      </c>
      <c r="AQ31" s="206">
        <v>35</v>
      </c>
      <c r="AR31" s="212">
        <f t="shared" si="351"/>
        <v>11.666666666666666</v>
      </c>
      <c r="AS31" s="217"/>
      <c r="AT31" s="212">
        <f t="shared" si="352"/>
        <v>15.555555555555555</v>
      </c>
      <c r="AU31" s="243">
        <v>0</v>
      </c>
      <c r="AV31" s="212">
        <f t="shared" si="353"/>
        <v>15.555555555555555</v>
      </c>
      <c r="AW31" s="213">
        <f t="shared" si="23"/>
        <v>0</v>
      </c>
      <c r="AX31" s="212">
        <f t="shared" si="354"/>
        <v>15.555555555555555</v>
      </c>
      <c r="AY31" s="212">
        <f t="shared" si="355"/>
        <v>7.7777777777777777</v>
      </c>
      <c r="AZ31" s="212">
        <f t="shared" si="356"/>
        <v>23.333333333333332</v>
      </c>
      <c r="BA31" s="243">
        <v>0</v>
      </c>
      <c r="BB31" s="212">
        <f t="shared" si="357"/>
        <v>23.333333333333332</v>
      </c>
      <c r="BC31" s="213">
        <f t="shared" si="28"/>
        <v>0</v>
      </c>
      <c r="BD31" s="212">
        <f t="shared" si="358"/>
        <v>15.555555555555555</v>
      </c>
      <c r="BE31" s="212">
        <f t="shared" si="359"/>
        <v>7.7777777777777777</v>
      </c>
      <c r="BF31" s="212">
        <f t="shared" si="360"/>
        <v>23.333333333333332</v>
      </c>
      <c r="BG31" s="212">
        <f t="shared" si="361"/>
        <v>46.666666666666664</v>
      </c>
      <c r="BH31" s="243">
        <v>0</v>
      </c>
      <c r="BI31" s="212">
        <f t="shared" si="362"/>
        <v>46.666666666666664</v>
      </c>
      <c r="BJ31" s="213">
        <f t="shared" si="34"/>
        <v>0</v>
      </c>
      <c r="BK31" s="215"/>
      <c r="BL31" s="212">
        <f t="shared" si="363"/>
        <v>0</v>
      </c>
      <c r="BM31" s="214">
        <f t="shared" si="364"/>
        <v>46.666666666666664</v>
      </c>
      <c r="BN31" s="213">
        <f t="shared" si="76"/>
        <v>0</v>
      </c>
      <c r="BO31" s="215"/>
      <c r="BP31" s="214">
        <v>71</v>
      </c>
      <c r="BR31" s="212">
        <f t="shared" si="37"/>
        <v>-36</v>
      </c>
      <c r="BS31" s="212">
        <f>SUM(BT31:BV31)-BP31</f>
        <v>16</v>
      </c>
      <c r="BT31" s="206">
        <v>52</v>
      </c>
      <c r="BU31" s="212">
        <f>AI31/3</f>
        <v>11.666666666666666</v>
      </c>
      <c r="BV31" s="212">
        <f>BM31/2</f>
        <v>23.333333333333332</v>
      </c>
      <c r="BW31" s="210"/>
      <c r="BX31" s="212">
        <f t="shared" si="365"/>
        <v>5.333333333333333</v>
      </c>
      <c r="BY31" s="243">
        <v>0</v>
      </c>
      <c r="BZ31" s="212">
        <f t="shared" si="366"/>
        <v>5.333333333333333</v>
      </c>
      <c r="CA31" s="213">
        <f t="shared" si="40"/>
        <v>0</v>
      </c>
      <c r="CB31" s="212">
        <f t="shared" si="367"/>
        <v>5.333333333333333</v>
      </c>
      <c r="CC31" s="212">
        <f t="shared" si="368"/>
        <v>2.6666666666666665</v>
      </c>
      <c r="CD31" s="212">
        <f t="shared" si="369"/>
        <v>8</v>
      </c>
      <c r="CE31" s="243">
        <v>0</v>
      </c>
      <c r="CF31" s="212">
        <f t="shared" si="370"/>
        <v>8</v>
      </c>
      <c r="CG31" s="213">
        <f t="shared" si="45"/>
        <v>0</v>
      </c>
      <c r="CH31" s="212">
        <f t="shared" si="371"/>
        <v>5.333333333333333</v>
      </c>
      <c r="CI31" s="212">
        <f t="shared" si="372"/>
        <v>2.6666666666666665</v>
      </c>
      <c r="CJ31" s="212">
        <f t="shared" si="373"/>
        <v>8</v>
      </c>
      <c r="CK31" s="212">
        <f t="shared" si="374"/>
        <v>16</v>
      </c>
      <c r="CL31" s="243">
        <v>57</v>
      </c>
      <c r="CM31" s="212">
        <f t="shared" si="375"/>
        <v>-41</v>
      </c>
      <c r="CN31" s="213">
        <f t="shared" si="0"/>
        <v>3.5625</v>
      </c>
      <c r="CO31" s="215"/>
      <c r="CP31" s="212">
        <f t="shared" si="376"/>
        <v>57</v>
      </c>
      <c r="CQ31" s="214">
        <f t="shared" si="377"/>
        <v>-41</v>
      </c>
      <c r="CR31" s="213">
        <f t="shared" si="53"/>
        <v>3.5625</v>
      </c>
      <c r="CS31" s="215"/>
      <c r="CT31" s="214"/>
      <c r="CV31" s="212">
        <f t="shared" si="54"/>
        <v>-6</v>
      </c>
      <c r="CW31" s="212">
        <f t="shared" si="55"/>
        <v>47</v>
      </c>
      <c r="CX31" s="206">
        <v>53</v>
      </c>
      <c r="CY31" s="212">
        <f>AI31/3</f>
        <v>11.666666666666666</v>
      </c>
      <c r="CZ31" s="212">
        <f>BM31/2</f>
        <v>23.333333333333332</v>
      </c>
      <c r="DA31" s="212">
        <f t="shared" si="378"/>
        <v>-41</v>
      </c>
      <c r="DB31" s="210"/>
      <c r="DC31" s="212">
        <f t="shared" si="379"/>
        <v>15.666666666666666</v>
      </c>
      <c r="DD31" s="243"/>
      <c r="DE31" s="212">
        <f t="shared" si="380"/>
        <v>15.666666666666666</v>
      </c>
      <c r="DF31" s="213">
        <f t="shared" si="59"/>
        <v>0</v>
      </c>
      <c r="DG31" s="212">
        <f t="shared" si="381"/>
        <v>15.666666666666666</v>
      </c>
      <c r="DH31" s="212">
        <f t="shared" si="382"/>
        <v>7.833333333333333</v>
      </c>
      <c r="DI31" s="212">
        <f t="shared" si="383"/>
        <v>23.5</v>
      </c>
      <c r="DJ31" s="243"/>
      <c r="DK31" s="212">
        <f t="shared" si="384"/>
        <v>23.5</v>
      </c>
      <c r="DL31" s="213">
        <f t="shared" si="64"/>
        <v>0</v>
      </c>
      <c r="DM31" s="212">
        <f t="shared" si="385"/>
        <v>15.666666666666666</v>
      </c>
      <c r="DN31" s="212">
        <f t="shared" si="386"/>
        <v>7.833333333333333</v>
      </c>
      <c r="DO31" s="212">
        <f t="shared" si="387"/>
        <v>23.5</v>
      </c>
      <c r="DP31" s="212">
        <f t="shared" si="388"/>
        <v>47</v>
      </c>
      <c r="DQ31" s="243"/>
      <c r="DR31" s="212">
        <f t="shared" si="389"/>
        <v>47</v>
      </c>
      <c r="DS31" s="213">
        <f t="shared" si="70"/>
        <v>0</v>
      </c>
      <c r="DT31" s="215"/>
      <c r="DU31" s="212">
        <f t="shared" si="390"/>
        <v>0</v>
      </c>
      <c r="DV31" s="214">
        <f t="shared" si="391"/>
        <v>47</v>
      </c>
      <c r="DW31" s="213">
        <f t="shared" si="73"/>
        <v>0</v>
      </c>
      <c r="DX31" s="215"/>
      <c r="DY31" s="214"/>
    </row>
    <row r="32" spans="1:136" x14ac:dyDescent="0.25">
      <c r="A32" s="204" t="s">
        <v>51</v>
      </c>
      <c r="B32" s="205"/>
      <c r="C32" s="206">
        <f>SUM(N32,AQ32,BT32,CX32)</f>
        <v>587</v>
      </c>
      <c r="D32" s="207">
        <f t="shared" si="1"/>
        <v>117</v>
      </c>
      <c r="E32" s="207">
        <f>SUM(K32:L32)</f>
        <v>470</v>
      </c>
      <c r="F32" s="218"/>
      <c r="G32" s="207">
        <f t="shared" si="2"/>
        <v>-46</v>
      </c>
      <c r="H32" s="218"/>
      <c r="I32" s="207"/>
      <c r="J32" s="218"/>
      <c r="K32" s="219">
        <f>SUM(K28:K31)</f>
        <v>399</v>
      </c>
      <c r="L32" s="207">
        <f>SUM(AL32,BP32,CT32,DY32)</f>
        <v>71</v>
      </c>
      <c r="M32" s="209"/>
      <c r="N32" s="212">
        <f>SUM(N28:N31)</f>
        <v>109</v>
      </c>
      <c r="O32" s="232"/>
      <c r="P32" s="212">
        <f t="shared" ref="P32:R32" si="392">SUM(P28:P31)</f>
        <v>36.333333333333329</v>
      </c>
      <c r="Q32" s="212">
        <f t="shared" si="392"/>
        <v>0</v>
      </c>
      <c r="R32" s="212">
        <f t="shared" si="392"/>
        <v>36.333333333333329</v>
      </c>
      <c r="S32" s="213">
        <f t="shared" si="5"/>
        <v>0</v>
      </c>
      <c r="T32" s="212">
        <f t="shared" ref="T32" si="393">SUM(T28:T31)</f>
        <v>36.333333333333329</v>
      </c>
      <c r="U32" s="212">
        <f t="shared" ref="U32" si="394">SUM(U28:U31)</f>
        <v>18.166666666666664</v>
      </c>
      <c r="V32" s="212">
        <f t="shared" ref="V32:X32" si="395">SUM(V28:V31)</f>
        <v>54.5</v>
      </c>
      <c r="W32" s="212">
        <f t="shared" si="395"/>
        <v>0</v>
      </c>
      <c r="X32" s="212">
        <f t="shared" si="395"/>
        <v>54.5</v>
      </c>
      <c r="Y32" s="213">
        <f t="shared" si="9"/>
        <v>0</v>
      </c>
      <c r="Z32" s="212">
        <f t="shared" ref="Z32" si="396">SUM(Z28:Z31)</f>
        <v>36.333333333333329</v>
      </c>
      <c r="AA32" s="212">
        <f t="shared" ref="AA32" si="397">SUM(AA28:AA31)</f>
        <v>18.166666666666664</v>
      </c>
      <c r="AB32" s="212">
        <f t="shared" ref="AB32" si="398">SUM(AB28:AB31)</f>
        <v>54.5</v>
      </c>
      <c r="AC32" s="212">
        <f t="shared" ref="AC32:AE32" si="399">SUM(AC28:AC31)</f>
        <v>109</v>
      </c>
      <c r="AD32" s="212">
        <f t="shared" si="399"/>
        <v>101</v>
      </c>
      <c r="AE32" s="212">
        <f t="shared" si="399"/>
        <v>8</v>
      </c>
      <c r="AF32" s="213">
        <f t="shared" si="15"/>
        <v>0.92660550458715596</v>
      </c>
      <c r="AG32" s="220"/>
      <c r="AH32" s="212">
        <f t="shared" ref="AH32:AI32" si="400">SUM(AH28:AH31)</f>
        <v>101</v>
      </c>
      <c r="AI32" s="212">
        <f t="shared" si="400"/>
        <v>8</v>
      </c>
      <c r="AJ32" s="213">
        <f t="shared" si="75"/>
        <v>0.92660550458715596</v>
      </c>
      <c r="AK32" s="220"/>
      <c r="AL32" s="212">
        <f t="shared" ref="AL32" si="401">SUM(AL28:AL31)</f>
        <v>0</v>
      </c>
      <c r="AO32" s="212">
        <f t="shared" si="18"/>
        <v>2.6666666666666572</v>
      </c>
      <c r="AP32" s="212">
        <f t="shared" ref="AP32:AR32" si="402">SUM(AP28:AP31)</f>
        <v>111.66666666666666</v>
      </c>
      <c r="AQ32" s="212">
        <f t="shared" si="402"/>
        <v>109</v>
      </c>
      <c r="AR32" s="212">
        <f t="shared" si="402"/>
        <v>2.6666666666666661</v>
      </c>
      <c r="AS32" s="226"/>
      <c r="AT32" s="212">
        <f t="shared" ref="AT32:AV32" si="403">SUM(AT28:AT31)</f>
        <v>37.222222222222221</v>
      </c>
      <c r="AU32" s="212">
        <f t="shared" si="403"/>
        <v>0</v>
      </c>
      <c r="AV32" s="212">
        <f t="shared" si="403"/>
        <v>37.222222222222221</v>
      </c>
      <c r="AW32" s="213">
        <f t="shared" si="23"/>
        <v>0</v>
      </c>
      <c r="AX32" s="212">
        <f t="shared" ref="AX32" si="404">SUM(AX28:AX31)</f>
        <v>37.222222222222221</v>
      </c>
      <c r="AY32" s="212">
        <f t="shared" ref="AY32" si="405">SUM(AY28:AY31)</f>
        <v>18.611111111111111</v>
      </c>
      <c r="AZ32" s="212">
        <f t="shared" ref="AZ32:BB32" si="406">SUM(AZ28:AZ31)</f>
        <v>55.833333333333329</v>
      </c>
      <c r="BA32" s="212">
        <f>SUM(BA28:BA31)</f>
        <v>0</v>
      </c>
      <c r="BB32" s="212">
        <f t="shared" si="406"/>
        <v>55.833333333333329</v>
      </c>
      <c r="BC32" s="213">
        <f t="shared" si="28"/>
        <v>0</v>
      </c>
      <c r="BD32" s="221"/>
      <c r="BE32" s="221"/>
      <c r="BF32" s="221"/>
      <c r="BG32" s="212">
        <f t="shared" ref="BG32" si="407">SUM(BG28:BG31)</f>
        <v>111.66666666666666</v>
      </c>
      <c r="BH32" s="212">
        <f t="shared" ref="BH32" si="408">SUM(BH28:BH31)</f>
        <v>115</v>
      </c>
      <c r="BI32" s="212">
        <f t="shared" ref="BI32" si="409">SUM(BI28:BI31)</f>
        <v>-3.3333333333333286</v>
      </c>
      <c r="BJ32" s="213">
        <f t="shared" si="34"/>
        <v>1.0298507462686568</v>
      </c>
      <c r="BK32" s="220"/>
      <c r="BL32" s="212">
        <f t="shared" ref="BL32" si="410">SUM(BL28:BL31)</f>
        <v>115</v>
      </c>
      <c r="BM32" s="212">
        <f t="shared" ref="BM32:BP32" si="411">SUM(BM28:BM31)</f>
        <v>-3.3333333333333357</v>
      </c>
      <c r="BN32" s="213">
        <f t="shared" si="76"/>
        <v>1.0298507462686568</v>
      </c>
      <c r="BO32" s="220"/>
      <c r="BP32" s="212">
        <f t="shared" si="411"/>
        <v>71</v>
      </c>
      <c r="BR32" s="212">
        <f t="shared" si="37"/>
        <v>-70</v>
      </c>
      <c r="BS32" s="212">
        <f>SUM(BS28:BS31)</f>
        <v>136</v>
      </c>
      <c r="BT32" s="212">
        <f>SUM(BT28:BT31)</f>
        <v>206</v>
      </c>
      <c r="BU32" s="212"/>
      <c r="BV32" s="212"/>
      <c r="BW32" s="220"/>
      <c r="BX32" s="212">
        <f t="shared" ref="BX32" si="412">SUM(BX28:BX31)</f>
        <v>45.333333333333336</v>
      </c>
      <c r="BY32" s="212">
        <f t="shared" ref="BY32" si="413">SUM(BY28:BY31)</f>
        <v>0</v>
      </c>
      <c r="BZ32" s="212">
        <f t="shared" ref="BZ32" si="414">SUM(BZ28:BZ31)</f>
        <v>45.333333333333336</v>
      </c>
      <c r="CA32" s="213">
        <f t="shared" si="40"/>
        <v>0</v>
      </c>
      <c r="CB32" s="212">
        <f t="shared" ref="CB32" si="415">SUM(CB28:CB31)</f>
        <v>45.333333333333336</v>
      </c>
      <c r="CC32" s="212">
        <f t="shared" ref="CC32" si="416">SUM(CC28:CC31)</f>
        <v>22.666666666666668</v>
      </c>
      <c r="CD32" s="212">
        <f t="shared" ref="CD32" si="417">SUM(CD28:CD31)</f>
        <v>68</v>
      </c>
      <c r="CE32" s="212">
        <f t="shared" ref="CE32" si="418">SUM(CE28:CE31)</f>
        <v>0</v>
      </c>
      <c r="CF32" s="212">
        <f t="shared" ref="CF32" si="419">SUM(CF28:CF31)</f>
        <v>68</v>
      </c>
      <c r="CG32" s="213">
        <f t="shared" si="45"/>
        <v>0</v>
      </c>
      <c r="CH32" s="221"/>
      <c r="CI32" s="221"/>
      <c r="CJ32" s="221"/>
      <c r="CK32" s="212">
        <f t="shared" ref="CK32" si="420">SUM(CK28:CK31)</f>
        <v>136</v>
      </c>
      <c r="CL32" s="212">
        <f t="shared" ref="CL32" si="421">SUM(CL28:CL31)</f>
        <v>183</v>
      </c>
      <c r="CM32" s="212">
        <f t="shared" ref="CM32" si="422">SUM(CM28:CM31)</f>
        <v>-47</v>
      </c>
      <c r="CN32" s="213">
        <f t="shared" si="0"/>
        <v>1.3455882352941178</v>
      </c>
      <c r="CO32" s="220"/>
      <c r="CP32" s="212">
        <f t="shared" ref="CP32" si="423">SUM(CP28:CP31)</f>
        <v>183</v>
      </c>
      <c r="CQ32" s="212">
        <f t="shared" ref="CQ32" si="424">SUM(CQ28:CQ31)</f>
        <v>-47</v>
      </c>
      <c r="CR32" s="213">
        <f t="shared" si="53"/>
        <v>1.3455882352941178</v>
      </c>
      <c r="CS32" s="220"/>
      <c r="CT32" s="212">
        <f t="shared" ref="CT32" si="425">SUM(CT28:CT31)</f>
        <v>0</v>
      </c>
      <c r="CV32" s="212">
        <f t="shared" si="54"/>
        <v>-46</v>
      </c>
      <c r="CW32" s="212">
        <f>SUM(CW28:CW31)</f>
        <v>117</v>
      </c>
      <c r="CX32" s="212">
        <f>SUM(CX28:CX31)</f>
        <v>163</v>
      </c>
      <c r="CY32" s="212">
        <f t="shared" ref="CY32" si="426">SUM(CY28:CY31)</f>
        <v>2.6666666666666661</v>
      </c>
      <c r="CZ32" s="212">
        <f t="shared" ref="CZ32" si="427">SUM(CZ28:CZ31)</f>
        <v>-1.6666666666666679</v>
      </c>
      <c r="DA32" s="212">
        <f t="shared" ref="DA32" si="428">SUM(DA28:DA31)</f>
        <v>-47</v>
      </c>
      <c r="DB32" s="220"/>
      <c r="DC32" s="212">
        <f t="shared" ref="DC32" si="429">SUM(DC28:DC31)</f>
        <v>39</v>
      </c>
      <c r="DD32" s="212">
        <f t="shared" ref="DD32" si="430">SUM(DD28:DD31)</f>
        <v>0</v>
      </c>
      <c r="DE32" s="212">
        <f t="shared" ref="DE32" si="431">SUM(DE28:DE31)</f>
        <v>39</v>
      </c>
      <c r="DF32" s="213">
        <f t="shared" si="59"/>
        <v>0</v>
      </c>
      <c r="DG32" s="212">
        <f t="shared" ref="DG32" si="432">SUM(DG28:DG31)</f>
        <v>39</v>
      </c>
      <c r="DH32" s="212">
        <f t="shared" ref="DH32" si="433">SUM(DH28:DH31)</f>
        <v>19.5</v>
      </c>
      <c r="DI32" s="212">
        <f t="shared" ref="DI32" si="434">SUM(DI28:DI31)</f>
        <v>58.5</v>
      </c>
      <c r="DJ32" s="212">
        <f t="shared" ref="DJ32" si="435">SUM(DJ28:DJ31)</f>
        <v>0</v>
      </c>
      <c r="DK32" s="212">
        <f t="shared" ref="DK32" si="436">SUM(DK28:DK31)</f>
        <v>58.5</v>
      </c>
      <c r="DL32" s="213">
        <f t="shared" si="64"/>
        <v>0</v>
      </c>
      <c r="DM32" s="212">
        <f t="shared" ref="DM32" si="437">SUM(DM28:DM31)</f>
        <v>39</v>
      </c>
      <c r="DN32" s="212">
        <f t="shared" ref="DN32" si="438">SUM(DN28:DN31)</f>
        <v>19.5</v>
      </c>
      <c r="DO32" s="212">
        <f t="shared" ref="DO32" si="439">SUM(DO28:DO31)</f>
        <v>58.5</v>
      </c>
      <c r="DP32" s="212">
        <f t="shared" ref="DP32" si="440">SUM(DP28:DP31)</f>
        <v>117</v>
      </c>
      <c r="DQ32" s="212">
        <f t="shared" ref="DQ32" si="441">SUM(DQ28:DQ31)</f>
        <v>0</v>
      </c>
      <c r="DR32" s="212">
        <f t="shared" ref="DR32" si="442">SUM(DR28:DR31)</f>
        <v>117</v>
      </c>
      <c r="DS32" s="213">
        <f t="shared" si="70"/>
        <v>0</v>
      </c>
      <c r="DT32" s="220"/>
      <c r="DU32" s="212">
        <f t="shared" ref="DU32" si="443">SUM(DU28:DU31)</f>
        <v>0</v>
      </c>
      <c r="DV32" s="212">
        <f t="shared" ref="DV32" si="444">SUM(DV28:DV31)</f>
        <v>117</v>
      </c>
      <c r="DW32" s="213">
        <f t="shared" si="73"/>
        <v>0</v>
      </c>
      <c r="DX32" s="220"/>
      <c r="DY32" s="212">
        <f t="shared" ref="DY32" si="445">SUM(DY28:DY31)</f>
        <v>0</v>
      </c>
    </row>
    <row r="33" spans="1:136" s="160" customFormat="1" ht="6" customHeight="1" x14ac:dyDescent="0.25">
      <c r="A33" s="223"/>
      <c r="B33" s="205"/>
      <c r="C33" s="205"/>
      <c r="D33" s="205"/>
      <c r="E33" s="224"/>
      <c r="F33" s="224"/>
      <c r="G33" s="224"/>
      <c r="H33" s="224"/>
      <c r="I33" s="224"/>
      <c r="J33" s="224"/>
      <c r="K33" s="224"/>
      <c r="L33" s="224"/>
      <c r="M33" s="200"/>
      <c r="N33" s="208"/>
      <c r="O33" s="218"/>
      <c r="P33" s="228"/>
      <c r="Q33" s="228"/>
      <c r="R33" s="228"/>
      <c r="S33" s="228"/>
      <c r="T33" s="228"/>
      <c r="U33" s="228"/>
      <c r="V33" s="228"/>
      <c r="W33" s="246"/>
      <c r="X33" s="228"/>
      <c r="Y33" s="228"/>
      <c r="Z33" s="228"/>
      <c r="AA33" s="228"/>
      <c r="AB33" s="228"/>
      <c r="AC33" s="228"/>
      <c r="AD33" s="246"/>
      <c r="AE33" s="228"/>
      <c r="AF33" s="228"/>
      <c r="AG33" s="218"/>
      <c r="AH33" s="229"/>
      <c r="AI33" s="229"/>
      <c r="AJ33" s="229"/>
      <c r="AK33" s="229"/>
      <c r="AL33" s="229"/>
      <c r="AP33" s="230"/>
      <c r="AQ33" s="230"/>
      <c r="AR33" s="209"/>
      <c r="AS33" s="218"/>
      <c r="AT33" s="229"/>
      <c r="AU33" s="247"/>
      <c r="AV33" s="229"/>
      <c r="AW33" s="229"/>
      <c r="AX33" s="229"/>
      <c r="AY33" s="229"/>
      <c r="AZ33" s="229"/>
      <c r="BA33" s="247"/>
      <c r="BB33" s="229"/>
      <c r="BC33" s="229"/>
      <c r="BD33" s="229"/>
      <c r="BE33" s="229"/>
      <c r="BF33" s="229"/>
      <c r="BG33" s="229"/>
      <c r="BH33" s="247"/>
      <c r="BI33" s="229"/>
      <c r="BJ33" s="229"/>
      <c r="BK33" s="229"/>
      <c r="BL33" s="229"/>
      <c r="BM33" s="229"/>
      <c r="BN33" s="229"/>
      <c r="BO33" s="229"/>
      <c r="BP33" s="229"/>
      <c r="BQ33" s="229"/>
      <c r="BS33" s="229"/>
      <c r="BT33" s="229"/>
      <c r="BU33" s="209"/>
      <c r="BV33" s="209"/>
      <c r="BW33" s="218"/>
      <c r="BX33" s="229"/>
      <c r="BY33" s="247"/>
      <c r="BZ33" s="229"/>
      <c r="CA33" s="229"/>
      <c r="CB33" s="229"/>
      <c r="CC33" s="229"/>
      <c r="CD33" s="229"/>
      <c r="CE33" s="247"/>
      <c r="CF33" s="229"/>
      <c r="CG33" s="229"/>
      <c r="CH33" s="229"/>
      <c r="CI33" s="229"/>
      <c r="CJ33" s="229"/>
      <c r="CK33" s="229"/>
      <c r="CL33" s="247"/>
      <c r="CM33" s="229"/>
      <c r="CN33" s="229"/>
      <c r="CO33" s="229"/>
      <c r="CP33" s="229"/>
      <c r="CQ33" s="229"/>
      <c r="CR33" s="229"/>
      <c r="CS33" s="229"/>
      <c r="CT33" s="229"/>
      <c r="CX33" s="230"/>
      <c r="CY33" s="209"/>
      <c r="CZ33" s="209"/>
      <c r="DA33" s="209"/>
      <c r="DB33" s="218"/>
      <c r="DC33" s="229"/>
      <c r="DD33" s="247"/>
      <c r="DE33" s="229"/>
      <c r="DF33" s="229"/>
      <c r="DG33" s="229"/>
      <c r="DH33" s="229"/>
      <c r="DI33" s="229"/>
      <c r="DJ33" s="247"/>
      <c r="DK33" s="229"/>
      <c r="DL33" s="229"/>
      <c r="DM33" s="229"/>
      <c r="DN33" s="229"/>
      <c r="DO33" s="229"/>
      <c r="DP33" s="229"/>
      <c r="DQ33" s="247"/>
      <c r="DR33" s="229"/>
      <c r="DS33" s="229"/>
      <c r="DT33" s="202"/>
      <c r="DU33" s="229"/>
      <c r="DV33" s="229"/>
      <c r="DW33" s="229"/>
      <c r="DX33" s="229"/>
      <c r="DY33" s="229"/>
      <c r="DZ33" s="229"/>
    </row>
    <row r="34" spans="1:136" x14ac:dyDescent="0.25">
      <c r="A34" s="196" t="s">
        <v>146</v>
      </c>
      <c r="B34" s="233"/>
      <c r="C34" s="233"/>
      <c r="D34" s="233"/>
      <c r="E34" s="208"/>
      <c r="F34" s="208"/>
      <c r="G34" s="208"/>
      <c r="H34" s="208"/>
      <c r="I34" s="208"/>
      <c r="J34" s="208"/>
      <c r="K34" s="208"/>
      <c r="L34" s="208"/>
      <c r="M34" s="234"/>
      <c r="N34" s="208"/>
      <c r="O34" s="208"/>
      <c r="P34" s="208"/>
      <c r="Q34" s="208"/>
      <c r="R34" s="208"/>
      <c r="S34" s="208"/>
      <c r="T34" s="208"/>
      <c r="U34" s="208"/>
      <c r="V34" s="208"/>
      <c r="W34" s="245"/>
      <c r="X34" s="208"/>
      <c r="Y34" s="208"/>
      <c r="Z34" s="208"/>
      <c r="AA34" s="208"/>
      <c r="AB34" s="208"/>
      <c r="AC34" s="208"/>
      <c r="AD34" s="245"/>
      <c r="AE34" s="208"/>
      <c r="AF34" s="208"/>
      <c r="AG34" s="208"/>
      <c r="AH34" s="208"/>
      <c r="AI34" s="208"/>
      <c r="AJ34" s="208"/>
      <c r="AK34" s="208"/>
      <c r="AL34" s="208"/>
      <c r="AM34" s="208"/>
      <c r="AN34" s="208"/>
      <c r="AO34" s="208"/>
      <c r="AP34" s="208"/>
      <c r="AQ34" s="208"/>
      <c r="AR34" s="208"/>
      <c r="AS34" s="208"/>
      <c r="AT34" s="208"/>
      <c r="AU34" s="245"/>
      <c r="AV34" s="208"/>
      <c r="AW34" s="208"/>
      <c r="AX34" s="208"/>
      <c r="AY34" s="208"/>
      <c r="AZ34" s="208"/>
      <c r="BA34" s="245"/>
      <c r="BB34" s="208"/>
      <c r="BC34" s="208"/>
      <c r="BD34" s="208"/>
      <c r="BE34" s="208"/>
      <c r="BF34" s="208"/>
      <c r="BG34" s="208"/>
      <c r="BH34" s="245"/>
      <c r="BI34" s="208"/>
      <c r="BJ34" s="208"/>
      <c r="BK34" s="208"/>
      <c r="BL34" s="208"/>
      <c r="BM34" s="208"/>
      <c r="BN34" s="208"/>
      <c r="BO34" s="208"/>
      <c r="BP34" s="208"/>
      <c r="BQ34" s="208"/>
      <c r="BR34" s="208"/>
      <c r="BS34" s="208"/>
      <c r="BT34" s="208"/>
      <c r="BU34" s="208"/>
      <c r="BV34" s="208"/>
      <c r="BW34" s="208"/>
      <c r="BX34" s="208"/>
      <c r="BY34" s="245"/>
      <c r="BZ34" s="208"/>
      <c r="CA34" s="208"/>
      <c r="CB34" s="208"/>
      <c r="CC34" s="208"/>
      <c r="CD34" s="208"/>
      <c r="CE34" s="245"/>
      <c r="CF34" s="208"/>
      <c r="CG34" s="208"/>
      <c r="CH34" s="208"/>
      <c r="CI34" s="208"/>
      <c r="CJ34" s="208"/>
      <c r="CK34" s="208"/>
      <c r="CL34" s="245"/>
      <c r="CM34" s="208"/>
      <c r="CN34" s="208"/>
      <c r="CO34" s="208"/>
      <c r="CP34" s="208"/>
      <c r="CQ34" s="208"/>
      <c r="CR34" s="208"/>
      <c r="CS34" s="208"/>
      <c r="CT34" s="208"/>
      <c r="CU34" s="208"/>
      <c r="CV34" s="208"/>
      <c r="CW34" s="208"/>
      <c r="CX34" s="208"/>
      <c r="CY34" s="208"/>
      <c r="CZ34" s="208"/>
      <c r="DA34" s="208"/>
      <c r="DB34" s="208"/>
      <c r="DC34" s="208"/>
      <c r="DD34" s="245"/>
      <c r="DE34" s="208"/>
      <c r="DF34" s="208"/>
      <c r="DG34" s="208"/>
      <c r="DH34" s="208"/>
      <c r="DI34" s="208"/>
      <c r="DJ34" s="245"/>
      <c r="DK34" s="208"/>
      <c r="DL34" s="208"/>
      <c r="DM34" s="208"/>
      <c r="DN34" s="208"/>
      <c r="DO34" s="208"/>
      <c r="DP34" s="208"/>
      <c r="DQ34" s="245"/>
      <c r="DR34" s="208"/>
      <c r="DS34" s="208"/>
      <c r="DT34" s="208"/>
      <c r="DU34" s="208"/>
      <c r="DV34" s="208"/>
      <c r="DW34" s="208"/>
      <c r="DX34" s="208"/>
      <c r="DY34" s="208"/>
      <c r="DZ34" s="208"/>
      <c r="EA34" s="208"/>
      <c r="EB34" s="208"/>
      <c r="EC34" s="208"/>
      <c r="ED34" s="208"/>
      <c r="EE34" s="208"/>
      <c r="EF34" s="208"/>
    </row>
    <row r="35" spans="1:136" x14ac:dyDescent="0.25">
      <c r="A35" s="235" t="s">
        <v>16</v>
      </c>
      <c r="B35" s="205"/>
      <c r="C35" s="206">
        <f>SUM(N35,AQ35,BT35,CX35)</f>
        <v>229</v>
      </c>
      <c r="D35" s="207">
        <f t="shared" si="1"/>
        <v>119</v>
      </c>
      <c r="E35" s="207">
        <f>SUM(K35:L35)</f>
        <v>110</v>
      </c>
      <c r="F35" s="208"/>
      <c r="G35" s="207">
        <f t="shared" si="2"/>
        <v>52</v>
      </c>
      <c r="H35" s="208"/>
      <c r="I35" s="207">
        <v>29</v>
      </c>
      <c r="J35" s="208"/>
      <c r="K35" s="207">
        <f>SUM(Q35,W35,AD35,AU35,BA35,BH35,BY35,CE35,CL35,DD35,DJ35,DQ35)</f>
        <v>110</v>
      </c>
      <c r="L35" s="207">
        <f>SUM(AL35,BP35,CT35,DY35)</f>
        <v>0</v>
      </c>
      <c r="M35" s="209"/>
      <c r="N35" s="206">
        <v>51</v>
      </c>
      <c r="O35" s="210"/>
      <c r="P35" s="211">
        <f t="shared" ref="P35:P41" si="446">N35/3</f>
        <v>17</v>
      </c>
      <c r="Q35" s="243">
        <v>0</v>
      </c>
      <c r="R35" s="212">
        <f t="shared" ref="R35:R41" si="447">P35-Q35</f>
        <v>17</v>
      </c>
      <c r="S35" s="213">
        <f t="shared" si="5"/>
        <v>0</v>
      </c>
      <c r="T35" s="212">
        <f t="shared" ref="T35:T41" si="448">N35/3</f>
        <v>17</v>
      </c>
      <c r="U35" s="212">
        <f t="shared" ref="U35:U41" si="449">R35/2</f>
        <v>8.5</v>
      </c>
      <c r="V35" s="212">
        <f t="shared" ref="V35:V41" si="450">T35+U35</f>
        <v>25.5</v>
      </c>
      <c r="W35" s="243">
        <v>0</v>
      </c>
      <c r="X35" s="212">
        <f t="shared" ref="X35:X41" si="451">V35-W35</f>
        <v>25.5</v>
      </c>
      <c r="Y35" s="213">
        <f t="shared" si="9"/>
        <v>0</v>
      </c>
      <c r="Z35" s="212">
        <f t="shared" ref="Z35:Z41" si="452">N35/3</f>
        <v>17</v>
      </c>
      <c r="AA35" s="212">
        <f t="shared" ref="AA35:AA41" si="453">R35/2</f>
        <v>8.5</v>
      </c>
      <c r="AB35" s="212">
        <f t="shared" ref="AB35:AB41" si="454">X35</f>
        <v>25.5</v>
      </c>
      <c r="AC35" s="212">
        <f t="shared" ref="AC35:AC41" si="455">SUM(Z35:AB35)</f>
        <v>51</v>
      </c>
      <c r="AD35" s="243">
        <v>0</v>
      </c>
      <c r="AE35" s="212">
        <f t="shared" ref="AE35:AE41" si="456">AC35-AD35</f>
        <v>51</v>
      </c>
      <c r="AF35" s="213">
        <f t="shared" si="15"/>
        <v>0</v>
      </c>
      <c r="AG35" s="210"/>
      <c r="AH35" s="212">
        <f t="shared" ref="AH35:AH41" si="457">SUM(AD35,W35,Q35)</f>
        <v>0</v>
      </c>
      <c r="AI35" s="214">
        <f t="shared" ref="AI35:AI41" si="458">N35-AH35</f>
        <v>51</v>
      </c>
      <c r="AJ35" s="213">
        <f t="shared" si="75"/>
        <v>0</v>
      </c>
      <c r="AK35" s="215"/>
      <c r="AL35" s="214"/>
      <c r="AM35" s="208"/>
      <c r="AN35" s="208"/>
      <c r="AO35" s="212">
        <f t="shared" si="18"/>
        <v>17</v>
      </c>
      <c r="AP35" s="212">
        <f t="shared" ref="AP35:AP41" si="459">AQ35+AR35</f>
        <v>68</v>
      </c>
      <c r="AQ35" s="206">
        <v>51</v>
      </c>
      <c r="AR35" s="212">
        <f t="shared" ref="AR35:AR41" si="460">AI35/3</f>
        <v>17</v>
      </c>
      <c r="AS35" s="208"/>
      <c r="AT35" s="212">
        <f t="shared" ref="AT35:AT41" si="461">AP35/3</f>
        <v>22.666666666666668</v>
      </c>
      <c r="AU35" s="243">
        <v>0</v>
      </c>
      <c r="AV35" s="212">
        <f t="shared" ref="AV35:AV41" si="462">AT35-AU35</f>
        <v>22.666666666666668</v>
      </c>
      <c r="AW35" s="213">
        <f t="shared" si="23"/>
        <v>0</v>
      </c>
      <c r="AX35" s="212">
        <f t="shared" ref="AX35:AX41" si="463">AP35/3</f>
        <v>22.666666666666668</v>
      </c>
      <c r="AY35" s="212">
        <f t="shared" ref="AY35:AY41" si="464">AV35/2</f>
        <v>11.333333333333334</v>
      </c>
      <c r="AZ35" s="212">
        <f t="shared" ref="AZ35:AZ41" si="465">AX35+AY35</f>
        <v>34</v>
      </c>
      <c r="BA35" s="243">
        <v>0</v>
      </c>
      <c r="BB35" s="212">
        <f t="shared" ref="BB35:BB41" si="466">AZ35-BA35</f>
        <v>34</v>
      </c>
      <c r="BC35" s="213">
        <f t="shared" si="28"/>
        <v>0</v>
      </c>
      <c r="BD35" s="212">
        <f t="shared" ref="BD35:BD41" si="467">AP35/3</f>
        <v>22.666666666666668</v>
      </c>
      <c r="BE35" s="212">
        <f t="shared" ref="BE35:BE41" si="468">AV35/2</f>
        <v>11.333333333333334</v>
      </c>
      <c r="BF35" s="212">
        <f t="shared" ref="BF35:BF41" si="469">BB35</f>
        <v>34</v>
      </c>
      <c r="BG35" s="212">
        <f t="shared" ref="BG35:BG41" si="470">SUM(BD35:BF35)</f>
        <v>68</v>
      </c>
      <c r="BH35" s="243">
        <v>110</v>
      </c>
      <c r="BI35" s="212">
        <f t="shared" ref="BI35:BI41" si="471">BG35-BH35</f>
        <v>-42</v>
      </c>
      <c r="BJ35" s="213">
        <f t="shared" si="34"/>
        <v>1.6176470588235294</v>
      </c>
      <c r="BK35" s="208"/>
      <c r="BL35" s="212">
        <f t="shared" ref="BL35:BL41" si="472">SUM(BH35,BA35,AU35)</f>
        <v>110</v>
      </c>
      <c r="BM35" s="214">
        <f t="shared" ref="BM35:BM41" si="473">AP35-BL35</f>
        <v>-42</v>
      </c>
      <c r="BN35" s="213">
        <f t="shared" si="76"/>
        <v>1.6176470588235294</v>
      </c>
      <c r="BO35" s="208"/>
      <c r="BP35" s="214">
        <v>0</v>
      </c>
      <c r="BR35" s="212">
        <f t="shared" si="37"/>
        <v>-4</v>
      </c>
      <c r="BS35" s="212">
        <f>SUM(BT35:BV35)-BP35</f>
        <v>56</v>
      </c>
      <c r="BT35" s="206">
        <v>60</v>
      </c>
      <c r="BU35" s="212">
        <f>AI35/3</f>
        <v>17</v>
      </c>
      <c r="BV35" s="212">
        <f>BM35/2</f>
        <v>-21</v>
      </c>
      <c r="BW35" s="210"/>
      <c r="BX35" s="212">
        <f t="shared" ref="BX35:BX41" si="474">BS35/3</f>
        <v>18.666666666666668</v>
      </c>
      <c r="BY35" s="243">
        <v>0</v>
      </c>
      <c r="BZ35" s="212">
        <f t="shared" ref="BZ35:BZ41" si="475">BX35-BY35</f>
        <v>18.666666666666668</v>
      </c>
      <c r="CA35" s="213">
        <f t="shared" si="40"/>
        <v>0</v>
      </c>
      <c r="CB35" s="212">
        <f t="shared" ref="CB35:CB41" si="476">BS35/3</f>
        <v>18.666666666666668</v>
      </c>
      <c r="CC35" s="212">
        <f t="shared" ref="CC35:CC41" si="477">BZ35/2</f>
        <v>9.3333333333333339</v>
      </c>
      <c r="CD35" s="212">
        <f t="shared" ref="CD35:CD41" si="478">CB35+CC35</f>
        <v>28</v>
      </c>
      <c r="CE35" s="243">
        <v>0</v>
      </c>
      <c r="CF35" s="212">
        <f t="shared" ref="CF35:CF41" si="479">CD35-CE35</f>
        <v>28</v>
      </c>
      <c r="CG35" s="213">
        <f t="shared" si="45"/>
        <v>0</v>
      </c>
      <c r="CH35" s="212">
        <f t="shared" ref="CH35:CH41" si="480">BS35/3</f>
        <v>18.666666666666668</v>
      </c>
      <c r="CI35" s="212">
        <f t="shared" ref="CI35:CI41" si="481">BZ35/2</f>
        <v>9.3333333333333339</v>
      </c>
      <c r="CJ35" s="212">
        <f t="shared" ref="CJ35:CJ41" si="482">CF35</f>
        <v>28</v>
      </c>
      <c r="CK35" s="212">
        <f t="shared" ref="CK35:CK41" si="483">SUM(CH35:CJ35)</f>
        <v>56</v>
      </c>
      <c r="CL35" s="243"/>
      <c r="CM35" s="212">
        <f t="shared" ref="CM35:CM41" si="484">CK35-CL35</f>
        <v>56</v>
      </c>
      <c r="CN35" s="213">
        <f>IF(BT35=0,"NO TARGET",CL35/CK35)</f>
        <v>0</v>
      </c>
      <c r="CO35" s="215"/>
      <c r="CP35" s="212">
        <f t="shared" ref="CP35:CP41" si="485">SUM(CL35,CE35,BY35)</f>
        <v>0</v>
      </c>
      <c r="CQ35" s="214">
        <f t="shared" ref="CQ35:CQ41" si="486">BS35-CP35</f>
        <v>56</v>
      </c>
      <c r="CR35" s="213">
        <f t="shared" si="53"/>
        <v>0</v>
      </c>
      <c r="CS35" s="215"/>
      <c r="CT35" s="214"/>
      <c r="CV35" s="212">
        <f t="shared" si="54"/>
        <v>52</v>
      </c>
      <c r="CW35" s="212">
        <f t="shared" si="55"/>
        <v>119</v>
      </c>
      <c r="CX35" s="206">
        <v>67</v>
      </c>
      <c r="CY35" s="212">
        <f>AI35/3</f>
        <v>17</v>
      </c>
      <c r="CZ35" s="212">
        <f>BM35/2</f>
        <v>-21</v>
      </c>
      <c r="DA35" s="212">
        <f t="shared" ref="DA35:DA41" si="487">CQ35</f>
        <v>56</v>
      </c>
      <c r="DB35" s="210"/>
      <c r="DC35" s="212">
        <f t="shared" ref="DC35:DC41" si="488">CW35/3</f>
        <v>39.666666666666664</v>
      </c>
      <c r="DD35" s="243"/>
      <c r="DE35" s="212">
        <f t="shared" ref="DE35:DE41" si="489">DC35-DD35</f>
        <v>39.666666666666664</v>
      </c>
      <c r="DF35" s="213">
        <f t="shared" si="59"/>
        <v>0</v>
      </c>
      <c r="DG35" s="212">
        <f t="shared" ref="DG35:DG41" si="490">CW35/3</f>
        <v>39.666666666666664</v>
      </c>
      <c r="DH35" s="212">
        <f t="shared" ref="DH35:DH41" si="491">DE35/2</f>
        <v>19.833333333333332</v>
      </c>
      <c r="DI35" s="212">
        <f t="shared" ref="DI35:DI41" si="492">DG35+DH35</f>
        <v>59.5</v>
      </c>
      <c r="DJ35" s="243"/>
      <c r="DK35" s="212">
        <f t="shared" ref="DK35:DK41" si="493">DI35-DJ35</f>
        <v>59.5</v>
      </c>
      <c r="DL35" s="213">
        <f t="shared" si="64"/>
        <v>0</v>
      </c>
      <c r="DM35" s="212">
        <f t="shared" ref="DM35:DM41" si="494">CW35/3</f>
        <v>39.666666666666664</v>
      </c>
      <c r="DN35" s="212">
        <f t="shared" ref="DN35:DN41" si="495">DE35/2</f>
        <v>19.833333333333332</v>
      </c>
      <c r="DO35" s="212">
        <f t="shared" ref="DO35:DO41" si="496">DK35</f>
        <v>59.5</v>
      </c>
      <c r="DP35" s="212">
        <f t="shared" ref="DP35:DP41" si="497">SUM(DM35:DO35)</f>
        <v>119</v>
      </c>
      <c r="DQ35" s="243"/>
      <c r="DR35" s="212">
        <f t="shared" ref="DR35:DR41" si="498">DP35-DQ35</f>
        <v>119</v>
      </c>
      <c r="DS35" s="213">
        <f t="shared" si="70"/>
        <v>0</v>
      </c>
      <c r="DT35" s="215"/>
      <c r="DU35" s="212">
        <f t="shared" ref="DU35:DU41" si="499">SUM(DQ35,DJ35,DD35)</f>
        <v>0</v>
      </c>
      <c r="DV35" s="214">
        <f t="shared" ref="DV35:DV41" si="500">CW35-DU35</f>
        <v>119</v>
      </c>
      <c r="DW35" s="213">
        <f t="shared" si="73"/>
        <v>0</v>
      </c>
      <c r="DX35" s="215"/>
      <c r="DY35" s="214"/>
    </row>
    <row r="36" spans="1:136" x14ac:dyDescent="0.25">
      <c r="A36" s="235" t="s">
        <v>18</v>
      </c>
      <c r="B36" s="205"/>
      <c r="C36" s="206">
        <f>SUM(N36,AQ36,BT36,CX36)</f>
        <v>342</v>
      </c>
      <c r="D36" s="207">
        <f>DV36</f>
        <v>252</v>
      </c>
      <c r="E36" s="207">
        <f>SUM(K36:L36)</f>
        <v>90</v>
      </c>
      <c r="F36" s="208"/>
      <c r="G36" s="207">
        <f>CV36</f>
        <v>144</v>
      </c>
      <c r="H36" s="208"/>
      <c r="I36" s="207">
        <v>550</v>
      </c>
      <c r="J36" s="208"/>
      <c r="K36" s="207">
        <f>SUM(Q36,W36,AD36,AU36,BA36,BH36,BY36,CE36,CL36,DD36,DJ36,DQ36)</f>
        <v>90</v>
      </c>
      <c r="L36" s="207">
        <f>SUM(AL36,BP36,CT36,DY36)</f>
        <v>0</v>
      </c>
      <c r="M36" s="209"/>
      <c r="N36" s="206">
        <v>63</v>
      </c>
      <c r="O36" s="210"/>
      <c r="P36" s="211">
        <f>N36/3</f>
        <v>21</v>
      </c>
      <c r="Q36" s="243">
        <v>0</v>
      </c>
      <c r="R36" s="212">
        <f>P36-Q36</f>
        <v>21</v>
      </c>
      <c r="S36" s="213">
        <f>IF(N36=0,"NO TARGET",Q36/P36)</f>
        <v>0</v>
      </c>
      <c r="T36" s="212">
        <f>N36/3</f>
        <v>21</v>
      </c>
      <c r="U36" s="212">
        <f>R36/2</f>
        <v>10.5</v>
      </c>
      <c r="V36" s="212">
        <f>T36+U36</f>
        <v>31.5</v>
      </c>
      <c r="W36" s="243">
        <v>0</v>
      </c>
      <c r="X36" s="212">
        <f>V36-W36</f>
        <v>31.5</v>
      </c>
      <c r="Y36" s="213">
        <f>IF(N36=0,"NO TARGET",W36/V36)</f>
        <v>0</v>
      </c>
      <c r="Z36" s="212">
        <f>N36/3</f>
        <v>21</v>
      </c>
      <c r="AA36" s="212">
        <f>R36/2</f>
        <v>10.5</v>
      </c>
      <c r="AB36" s="212">
        <f>X36</f>
        <v>31.5</v>
      </c>
      <c r="AC36" s="212">
        <f>SUM(Z36:AB36)</f>
        <v>63</v>
      </c>
      <c r="AD36" s="243">
        <v>0</v>
      </c>
      <c r="AE36" s="212">
        <f>AC36-AD36</f>
        <v>63</v>
      </c>
      <c r="AF36" s="213">
        <f>IF(N36=0,"NO TARGET",AD36/AC36)</f>
        <v>0</v>
      </c>
      <c r="AG36" s="210"/>
      <c r="AH36" s="212">
        <f>SUM(AD36,W36,Q36)</f>
        <v>0</v>
      </c>
      <c r="AI36" s="214">
        <f>N36-AH36</f>
        <v>63</v>
      </c>
      <c r="AJ36" s="213">
        <f>IF(N36=0,"NO TARGET",AH36/N36)</f>
        <v>0</v>
      </c>
      <c r="AK36" s="215"/>
      <c r="AL36" s="214"/>
      <c r="AM36" s="208"/>
      <c r="AN36" s="208"/>
      <c r="AO36" s="212">
        <f>AP36-AQ36</f>
        <v>21</v>
      </c>
      <c r="AP36" s="212">
        <f>AQ36+AR36</f>
        <v>84</v>
      </c>
      <c r="AQ36" s="206">
        <v>63</v>
      </c>
      <c r="AR36" s="212">
        <f>AI36/3</f>
        <v>21</v>
      </c>
      <c r="AS36" s="208"/>
      <c r="AT36" s="212">
        <f>AP36/3</f>
        <v>28</v>
      </c>
      <c r="AU36" s="243">
        <v>0</v>
      </c>
      <c r="AV36" s="212">
        <f>AT36-AU36</f>
        <v>28</v>
      </c>
      <c r="AW36" s="213">
        <f>IF(AQ36=0,"NO TARGET",AU36/AT36)</f>
        <v>0</v>
      </c>
      <c r="AX36" s="212">
        <f>AP36/3</f>
        <v>28</v>
      </c>
      <c r="AY36" s="212">
        <f>AV36/2</f>
        <v>14</v>
      </c>
      <c r="AZ36" s="212">
        <f>AX36+AY36</f>
        <v>42</v>
      </c>
      <c r="BA36" s="243">
        <v>0</v>
      </c>
      <c r="BB36" s="212">
        <f>AZ36-BA36</f>
        <v>42</v>
      </c>
      <c r="BC36" s="213">
        <f>IF(AQ36=0,"NO TARGET",BA36/AZ36)</f>
        <v>0</v>
      </c>
      <c r="BD36" s="212">
        <f>AP36/3</f>
        <v>28</v>
      </c>
      <c r="BE36" s="212">
        <f>AV36/2</f>
        <v>14</v>
      </c>
      <c r="BF36" s="212">
        <f>BB36</f>
        <v>42</v>
      </c>
      <c r="BG36" s="212">
        <f>SUM(BD36:BF36)</f>
        <v>84</v>
      </c>
      <c r="BH36" s="243">
        <v>90</v>
      </c>
      <c r="BI36" s="212">
        <f>BG36-BH36</f>
        <v>-6</v>
      </c>
      <c r="BJ36" s="213">
        <f>IF(AQ36=0,"NO TARGET",BH36/BG36)</f>
        <v>1.0714285714285714</v>
      </c>
      <c r="BK36" s="208"/>
      <c r="BL36" s="212">
        <f>SUM(BH36,BA36,AU36)</f>
        <v>90</v>
      </c>
      <c r="BM36" s="214">
        <f>AP36-BL36</f>
        <v>-6</v>
      </c>
      <c r="BN36" s="213">
        <f>IF(AQ36=0,"NO TARGET",BL36/AP36)</f>
        <v>1.0714285714285714</v>
      </c>
      <c r="BO36" s="208"/>
      <c r="BP36" s="214">
        <v>0</v>
      </c>
      <c r="BR36" s="212">
        <f>BS36-BT36</f>
        <v>18</v>
      </c>
      <c r="BS36" s="212">
        <f>SUM(BT36:BV36)-BP36</f>
        <v>126</v>
      </c>
      <c r="BT36" s="206">
        <v>108</v>
      </c>
      <c r="BU36" s="212">
        <f>AI36/3</f>
        <v>21</v>
      </c>
      <c r="BV36" s="212">
        <f>BM36/2</f>
        <v>-3</v>
      </c>
      <c r="BW36" s="210"/>
      <c r="BX36" s="212">
        <f>BS36/3</f>
        <v>42</v>
      </c>
      <c r="BY36" s="243">
        <v>0</v>
      </c>
      <c r="BZ36" s="212">
        <f>BX36-BY36</f>
        <v>42</v>
      </c>
      <c r="CA36" s="213">
        <f>IF(BT36=0,"NO TARGET",BY36/BX36)</f>
        <v>0</v>
      </c>
      <c r="CB36" s="212">
        <f>BS36/3</f>
        <v>42</v>
      </c>
      <c r="CC36" s="212">
        <f>BZ36/2</f>
        <v>21</v>
      </c>
      <c r="CD36" s="212">
        <f>CB36+CC36</f>
        <v>63</v>
      </c>
      <c r="CE36" s="243">
        <v>0</v>
      </c>
      <c r="CF36" s="212">
        <f>CD36-CE36</f>
        <v>63</v>
      </c>
      <c r="CG36" s="213">
        <f>IF(BT36=0,"NO TARGET",CE36/CD36)</f>
        <v>0</v>
      </c>
      <c r="CH36" s="212">
        <f>BS36/3</f>
        <v>42</v>
      </c>
      <c r="CI36" s="212">
        <f>BZ36/2</f>
        <v>21</v>
      </c>
      <c r="CJ36" s="212">
        <f>CF36</f>
        <v>63</v>
      </c>
      <c r="CK36" s="212">
        <f>SUM(CH36:CJ36)</f>
        <v>126</v>
      </c>
      <c r="CL36" s="243"/>
      <c r="CM36" s="212">
        <f>CK36-CL36</f>
        <v>126</v>
      </c>
      <c r="CN36" s="213">
        <f>IF(BT36=0,"NO TARGET",CL36/CK36)</f>
        <v>0</v>
      </c>
      <c r="CO36" s="215"/>
      <c r="CP36" s="212">
        <f>SUM(CL36,CE36,BY36)</f>
        <v>0</v>
      </c>
      <c r="CQ36" s="214">
        <f>BS36-CP36</f>
        <v>126</v>
      </c>
      <c r="CR36" s="213">
        <f>IF(BT36=0,"NO TARGET",CP36/BS36)</f>
        <v>0</v>
      </c>
      <c r="CS36" s="215"/>
      <c r="CT36" s="214"/>
      <c r="CV36" s="212">
        <f>CW36-CX36</f>
        <v>144</v>
      </c>
      <c r="CW36" s="212">
        <f>SUM(CX36:DA36)-CT36</f>
        <v>252</v>
      </c>
      <c r="CX36" s="206">
        <v>108</v>
      </c>
      <c r="CY36" s="212">
        <f>AI36/3</f>
        <v>21</v>
      </c>
      <c r="CZ36" s="212">
        <f>BM36/2</f>
        <v>-3</v>
      </c>
      <c r="DA36" s="212">
        <f>CQ36</f>
        <v>126</v>
      </c>
      <c r="DB36" s="210"/>
      <c r="DC36" s="212">
        <f>CW36/3</f>
        <v>84</v>
      </c>
      <c r="DD36" s="243"/>
      <c r="DE36" s="212">
        <f>DC36-DD36</f>
        <v>84</v>
      </c>
      <c r="DF36" s="213">
        <f>IF(CX36=0,"NO TARGET",DD36/DC36)</f>
        <v>0</v>
      </c>
      <c r="DG36" s="212">
        <f>CW36/3</f>
        <v>84</v>
      </c>
      <c r="DH36" s="212">
        <f>DE36/2</f>
        <v>42</v>
      </c>
      <c r="DI36" s="212">
        <f>DG36+DH36</f>
        <v>126</v>
      </c>
      <c r="DJ36" s="243"/>
      <c r="DK36" s="212">
        <f>DI36-DJ36</f>
        <v>126</v>
      </c>
      <c r="DL36" s="213">
        <f>IF(CX36=0,"NO TARGET",DJ36/DI36)</f>
        <v>0</v>
      </c>
      <c r="DM36" s="212">
        <f>CW36/3</f>
        <v>84</v>
      </c>
      <c r="DN36" s="212">
        <f>DE36/2</f>
        <v>42</v>
      </c>
      <c r="DO36" s="212">
        <f>DK36</f>
        <v>126</v>
      </c>
      <c r="DP36" s="212">
        <f>SUM(DM36:DO36)</f>
        <v>252</v>
      </c>
      <c r="DQ36" s="243"/>
      <c r="DR36" s="212">
        <f>DP36-DQ36</f>
        <v>252</v>
      </c>
      <c r="DS36" s="213">
        <f>IF(CX36=0,"NO TARGET",DQ36/DP36)</f>
        <v>0</v>
      </c>
      <c r="DT36" s="215"/>
      <c r="DU36" s="212">
        <f>SUM(DQ36,DJ36,DD36)</f>
        <v>0</v>
      </c>
      <c r="DV36" s="214">
        <f>CW36-DU36</f>
        <v>252</v>
      </c>
      <c r="DW36" s="213">
        <f>IF(CX36=0,"NO TARGET",DU36/CW36)</f>
        <v>0</v>
      </c>
      <c r="DX36" s="215"/>
      <c r="DY36" s="214"/>
    </row>
    <row r="37" spans="1:136" x14ac:dyDescent="0.25">
      <c r="A37" s="204" t="s">
        <v>51</v>
      </c>
      <c r="B37" s="205"/>
      <c r="C37" s="206">
        <f>SUM(N37,AQ37,BT37,CX37)</f>
        <v>719</v>
      </c>
      <c r="D37" s="207">
        <f t="shared" ref="D37" si="501">DV37</f>
        <v>371</v>
      </c>
      <c r="E37" s="207">
        <f>SUM(K37:L37)</f>
        <v>200</v>
      </c>
      <c r="F37" s="218"/>
      <c r="G37" s="207">
        <f t="shared" ref="G37" si="502">CV37</f>
        <v>196</v>
      </c>
      <c r="H37" s="218"/>
      <c r="I37" s="207">
        <f>SUM(I35:I36)</f>
        <v>579</v>
      </c>
      <c r="J37" s="218"/>
      <c r="K37" s="219">
        <f>SUM(K35:K36)</f>
        <v>200</v>
      </c>
      <c r="L37" s="207">
        <f>SUM(AL37,BP37,CT37,DY37)</f>
        <v>0</v>
      </c>
      <c r="M37" s="209"/>
      <c r="N37" s="212">
        <f>SUM(N30:N36)</f>
        <v>262</v>
      </c>
      <c r="O37" s="220"/>
      <c r="P37" s="212">
        <f>SUM(P35:P36)</f>
        <v>38</v>
      </c>
      <c r="Q37" s="212">
        <f t="shared" ref="Q37:CB37" si="503">SUM(Q35:Q36)</f>
        <v>0</v>
      </c>
      <c r="R37" s="212">
        <f t="shared" si="503"/>
        <v>38</v>
      </c>
      <c r="S37" s="213">
        <f>IF(N37=0,"NO TARGET",Q37/P37)</f>
        <v>0</v>
      </c>
      <c r="T37" s="212">
        <f t="shared" si="503"/>
        <v>38</v>
      </c>
      <c r="U37" s="212">
        <f t="shared" si="503"/>
        <v>19</v>
      </c>
      <c r="V37" s="212">
        <f t="shared" si="503"/>
        <v>57</v>
      </c>
      <c r="W37" s="212">
        <f t="shared" si="503"/>
        <v>0</v>
      </c>
      <c r="X37" s="212">
        <f t="shared" si="503"/>
        <v>57</v>
      </c>
      <c r="Y37" s="213">
        <f>IF(N37=0,"NO TARGET",W37/V37)</f>
        <v>0</v>
      </c>
      <c r="Z37" s="212">
        <f t="shared" si="503"/>
        <v>38</v>
      </c>
      <c r="AA37" s="212">
        <f t="shared" si="503"/>
        <v>19</v>
      </c>
      <c r="AB37" s="212">
        <f t="shared" si="503"/>
        <v>57</v>
      </c>
      <c r="AC37" s="212">
        <f t="shared" si="503"/>
        <v>114</v>
      </c>
      <c r="AD37" s="212">
        <f t="shared" si="503"/>
        <v>0</v>
      </c>
      <c r="AE37" s="212">
        <f t="shared" si="503"/>
        <v>114</v>
      </c>
      <c r="AF37" s="213">
        <f>IF(N37=0,"NO TARGET",AD37/AC37)</f>
        <v>0</v>
      </c>
      <c r="AG37" s="210"/>
      <c r="AH37" s="212">
        <f t="shared" si="503"/>
        <v>0</v>
      </c>
      <c r="AI37" s="212">
        <f t="shared" si="503"/>
        <v>114</v>
      </c>
      <c r="AJ37" s="213">
        <f>IF(N37=0,"NO TARGET",AH37/N37)</f>
        <v>0</v>
      </c>
      <c r="AK37" s="215"/>
      <c r="AL37" s="212">
        <f t="shared" si="503"/>
        <v>0</v>
      </c>
      <c r="AM37" s="208"/>
      <c r="AN37" s="208"/>
      <c r="AO37" s="212">
        <f t="shared" si="503"/>
        <v>38</v>
      </c>
      <c r="AP37" s="212">
        <f t="shared" si="503"/>
        <v>152</v>
      </c>
      <c r="AQ37" s="212">
        <f t="shared" si="503"/>
        <v>114</v>
      </c>
      <c r="AR37" s="212">
        <f t="shared" si="503"/>
        <v>38</v>
      </c>
      <c r="AS37" s="208"/>
      <c r="AT37" s="212">
        <f t="shared" si="503"/>
        <v>50.666666666666671</v>
      </c>
      <c r="AU37" s="212">
        <f t="shared" si="503"/>
        <v>0</v>
      </c>
      <c r="AV37" s="212">
        <f t="shared" si="503"/>
        <v>50.666666666666671</v>
      </c>
      <c r="AW37" s="213">
        <f>IF(AQ37=0,"NO TARGET",AU37/AT37)</f>
        <v>0</v>
      </c>
      <c r="AX37" s="212">
        <f t="shared" si="503"/>
        <v>50.666666666666671</v>
      </c>
      <c r="AY37" s="212">
        <f t="shared" si="503"/>
        <v>25.333333333333336</v>
      </c>
      <c r="AZ37" s="212">
        <f t="shared" si="503"/>
        <v>76</v>
      </c>
      <c r="BA37" s="212">
        <f t="shared" si="503"/>
        <v>0</v>
      </c>
      <c r="BB37" s="212">
        <f t="shared" si="503"/>
        <v>76</v>
      </c>
      <c r="BC37" s="213">
        <f>IF(AQ37=0,"NO TARGET",BA37/AZ37)</f>
        <v>0</v>
      </c>
      <c r="BD37" s="212">
        <f t="shared" si="503"/>
        <v>50.666666666666671</v>
      </c>
      <c r="BE37" s="212">
        <f t="shared" si="503"/>
        <v>25.333333333333336</v>
      </c>
      <c r="BF37" s="212">
        <f t="shared" si="503"/>
        <v>76</v>
      </c>
      <c r="BG37" s="212">
        <f t="shared" si="503"/>
        <v>152</v>
      </c>
      <c r="BH37" s="212">
        <f t="shared" si="503"/>
        <v>200</v>
      </c>
      <c r="BI37" s="212">
        <f t="shared" si="503"/>
        <v>-48</v>
      </c>
      <c r="BJ37" s="213">
        <f>IF(AQ37=0,"NO TARGET",BH37/BG37)</f>
        <v>1.3157894736842106</v>
      </c>
      <c r="BK37" s="208"/>
      <c r="BL37" s="212">
        <f t="shared" si="503"/>
        <v>200</v>
      </c>
      <c r="BM37" s="212">
        <f t="shared" si="503"/>
        <v>-48</v>
      </c>
      <c r="BN37" s="213">
        <f>IF(AQ37=0,"NO TARGET",BL37/AP37)</f>
        <v>1.3157894736842106</v>
      </c>
      <c r="BO37" s="208"/>
      <c r="BP37" s="212">
        <f t="shared" si="503"/>
        <v>0</v>
      </c>
      <c r="BR37" s="212">
        <f t="shared" si="503"/>
        <v>14</v>
      </c>
      <c r="BS37" s="212">
        <f t="shared" si="503"/>
        <v>182</v>
      </c>
      <c r="BT37" s="212">
        <f t="shared" si="503"/>
        <v>168</v>
      </c>
      <c r="BU37" s="212">
        <f t="shared" si="503"/>
        <v>38</v>
      </c>
      <c r="BV37" s="212">
        <f t="shared" si="503"/>
        <v>-24</v>
      </c>
      <c r="BW37" s="210"/>
      <c r="BX37" s="212">
        <f t="shared" si="503"/>
        <v>60.666666666666671</v>
      </c>
      <c r="BY37" s="212">
        <f t="shared" si="503"/>
        <v>0</v>
      </c>
      <c r="BZ37" s="212">
        <f t="shared" si="503"/>
        <v>60.666666666666671</v>
      </c>
      <c r="CA37" s="213">
        <f>IF(BT37=0,"NO TARGET",BY37/BX37)</f>
        <v>0</v>
      </c>
      <c r="CB37" s="212">
        <f t="shared" si="503"/>
        <v>60.666666666666671</v>
      </c>
      <c r="CC37" s="212">
        <f t="shared" ref="CC37:DY37" si="504">SUM(CC35:CC36)</f>
        <v>30.333333333333336</v>
      </c>
      <c r="CD37" s="212">
        <f t="shared" si="504"/>
        <v>91</v>
      </c>
      <c r="CE37" s="212">
        <f t="shared" si="504"/>
        <v>0</v>
      </c>
      <c r="CF37" s="212">
        <f t="shared" si="504"/>
        <v>91</v>
      </c>
      <c r="CG37" s="213">
        <f>IF(BT37=0,"NO TARGET",CE37/CD37)</f>
        <v>0</v>
      </c>
      <c r="CH37" s="212">
        <f t="shared" si="504"/>
        <v>60.666666666666671</v>
      </c>
      <c r="CI37" s="212">
        <f t="shared" si="504"/>
        <v>30.333333333333336</v>
      </c>
      <c r="CJ37" s="212">
        <f t="shared" si="504"/>
        <v>91</v>
      </c>
      <c r="CK37" s="212">
        <f t="shared" si="504"/>
        <v>182</v>
      </c>
      <c r="CL37" s="212">
        <f t="shared" si="504"/>
        <v>0</v>
      </c>
      <c r="CM37" s="212">
        <f t="shared" si="504"/>
        <v>182</v>
      </c>
      <c r="CN37" s="213">
        <f>IF(BT37=0,"NO TARGET",CL37/CK37)</f>
        <v>0</v>
      </c>
      <c r="CO37" s="215"/>
      <c r="CP37" s="212">
        <f t="shared" si="504"/>
        <v>0</v>
      </c>
      <c r="CQ37" s="212">
        <f t="shared" si="504"/>
        <v>182</v>
      </c>
      <c r="CR37" s="213">
        <f>IF(BT37=0,"NO TARGET",CP37/BS37)</f>
        <v>0</v>
      </c>
      <c r="CS37" s="215"/>
      <c r="CT37" s="212">
        <f t="shared" si="504"/>
        <v>0</v>
      </c>
      <c r="CV37" s="212">
        <f t="shared" si="504"/>
        <v>196</v>
      </c>
      <c r="CW37" s="212">
        <f t="shared" si="504"/>
        <v>371</v>
      </c>
      <c r="CX37" s="212">
        <f t="shared" si="504"/>
        <v>175</v>
      </c>
      <c r="CY37" s="212">
        <f t="shared" si="504"/>
        <v>38</v>
      </c>
      <c r="CZ37" s="212">
        <f t="shared" si="504"/>
        <v>-24</v>
      </c>
      <c r="DA37" s="212">
        <f t="shared" si="504"/>
        <v>182</v>
      </c>
      <c r="DB37" s="210"/>
      <c r="DC37" s="212">
        <f t="shared" si="504"/>
        <v>123.66666666666666</v>
      </c>
      <c r="DD37" s="212">
        <f t="shared" si="504"/>
        <v>0</v>
      </c>
      <c r="DE37" s="212">
        <f t="shared" si="504"/>
        <v>123.66666666666666</v>
      </c>
      <c r="DF37" s="213">
        <f>IF(CX37=0,"NO TARGET",DD37/DC37)</f>
        <v>0</v>
      </c>
      <c r="DG37" s="212">
        <f t="shared" si="504"/>
        <v>123.66666666666666</v>
      </c>
      <c r="DH37" s="212">
        <f t="shared" si="504"/>
        <v>61.833333333333329</v>
      </c>
      <c r="DI37" s="212">
        <f t="shared" si="504"/>
        <v>185.5</v>
      </c>
      <c r="DJ37" s="212">
        <f t="shared" si="504"/>
        <v>0</v>
      </c>
      <c r="DK37" s="212">
        <f t="shared" si="504"/>
        <v>185.5</v>
      </c>
      <c r="DL37" s="213">
        <f>IF(CX37=0,"NO TARGET",DJ37/DI37)</f>
        <v>0</v>
      </c>
      <c r="DM37" s="212">
        <f t="shared" si="504"/>
        <v>123.66666666666666</v>
      </c>
      <c r="DN37" s="212">
        <f t="shared" si="504"/>
        <v>61.833333333333329</v>
      </c>
      <c r="DO37" s="212">
        <f t="shared" si="504"/>
        <v>185.5</v>
      </c>
      <c r="DP37" s="212">
        <f t="shared" si="504"/>
        <v>371</v>
      </c>
      <c r="DQ37" s="212">
        <f t="shared" si="504"/>
        <v>0</v>
      </c>
      <c r="DR37" s="212">
        <f t="shared" si="504"/>
        <v>371</v>
      </c>
      <c r="DS37" s="213">
        <f>IF(CX37=0,"NO TARGET",DQ37/DP37)</f>
        <v>0</v>
      </c>
      <c r="DT37" s="215"/>
      <c r="DU37" s="212">
        <f t="shared" si="504"/>
        <v>0</v>
      </c>
      <c r="DV37" s="212">
        <f t="shared" si="504"/>
        <v>371</v>
      </c>
      <c r="DW37" s="213">
        <f>IF(CX37=0,"NO TARGET",DU37/CW37)</f>
        <v>0</v>
      </c>
      <c r="DX37" s="215"/>
      <c r="DY37" s="212">
        <f t="shared" si="504"/>
        <v>0</v>
      </c>
    </row>
    <row r="38" spans="1:136" s="160" customFormat="1" ht="6" customHeight="1" x14ac:dyDescent="0.25">
      <c r="A38" s="223"/>
      <c r="B38" s="205"/>
      <c r="C38" s="205"/>
      <c r="D38" s="205"/>
      <c r="E38" s="224"/>
      <c r="F38" s="224"/>
      <c r="G38" s="224"/>
      <c r="H38" s="224"/>
      <c r="I38" s="224"/>
      <c r="J38" s="224"/>
      <c r="K38" s="224"/>
      <c r="L38" s="224"/>
      <c r="M38" s="200"/>
      <c r="N38" s="208"/>
      <c r="O38" s="218"/>
      <c r="P38" s="228"/>
      <c r="Q38" s="228"/>
      <c r="R38" s="228"/>
      <c r="S38" s="228"/>
      <c r="T38" s="228"/>
      <c r="U38" s="228"/>
      <c r="V38" s="228"/>
      <c r="W38" s="246"/>
      <c r="X38" s="228"/>
      <c r="Y38" s="228"/>
      <c r="Z38" s="228"/>
      <c r="AA38" s="228"/>
      <c r="AB38" s="228"/>
      <c r="AC38" s="228"/>
      <c r="AD38" s="246"/>
      <c r="AE38" s="228"/>
      <c r="AF38" s="228"/>
      <c r="AG38" s="210"/>
      <c r="AH38" s="229"/>
      <c r="AI38" s="229"/>
      <c r="AJ38" s="229"/>
      <c r="AK38" s="215"/>
      <c r="AL38" s="229"/>
      <c r="AM38" s="208"/>
      <c r="AN38" s="208"/>
      <c r="AP38" s="230"/>
      <c r="AQ38" s="230"/>
      <c r="AR38" s="209"/>
      <c r="AS38" s="208"/>
      <c r="AT38" s="229"/>
      <c r="AU38" s="247"/>
      <c r="AV38" s="229"/>
      <c r="AW38" s="229"/>
      <c r="AX38" s="229"/>
      <c r="AY38" s="229"/>
      <c r="AZ38" s="229"/>
      <c r="BA38" s="247"/>
      <c r="BB38" s="229"/>
      <c r="BC38" s="229"/>
      <c r="BD38" s="229"/>
      <c r="BE38" s="229"/>
      <c r="BF38" s="229"/>
      <c r="BG38" s="229"/>
      <c r="BH38" s="247"/>
      <c r="BI38" s="229"/>
      <c r="BJ38" s="229"/>
      <c r="BK38" s="208"/>
      <c r="BL38" s="229"/>
      <c r="BM38" s="229"/>
      <c r="BN38" s="229"/>
      <c r="BO38" s="208"/>
      <c r="BP38" s="229"/>
      <c r="BS38" s="229"/>
      <c r="BT38" s="229"/>
      <c r="BU38" s="209"/>
      <c r="BV38" s="209"/>
      <c r="BW38" s="210"/>
      <c r="BX38" s="229"/>
      <c r="BY38" s="247"/>
      <c r="BZ38" s="229"/>
      <c r="CA38" s="229"/>
      <c r="CB38" s="229"/>
      <c r="CC38" s="229"/>
      <c r="CD38" s="229"/>
      <c r="CE38" s="247"/>
      <c r="CF38" s="229"/>
      <c r="CG38" s="229"/>
      <c r="CH38" s="229"/>
      <c r="CI38" s="229"/>
      <c r="CJ38" s="229"/>
      <c r="CK38" s="229"/>
      <c r="CL38" s="247"/>
      <c r="CM38" s="229"/>
      <c r="CN38" s="229"/>
      <c r="CO38" s="215"/>
      <c r="CP38" s="229"/>
      <c r="CQ38" s="229"/>
      <c r="CR38" s="229"/>
      <c r="CS38" s="215"/>
      <c r="CT38" s="229"/>
      <c r="CX38" s="230"/>
      <c r="CY38" s="209"/>
      <c r="CZ38" s="209"/>
      <c r="DA38" s="209"/>
      <c r="DB38" s="210"/>
      <c r="DC38" s="229"/>
      <c r="DD38" s="247"/>
      <c r="DE38" s="229"/>
      <c r="DF38" s="229"/>
      <c r="DG38" s="229"/>
      <c r="DH38" s="229"/>
      <c r="DI38" s="229"/>
      <c r="DJ38" s="247"/>
      <c r="DK38" s="229"/>
      <c r="DL38" s="229"/>
      <c r="DM38" s="229"/>
      <c r="DN38" s="229"/>
      <c r="DO38" s="229"/>
      <c r="DP38" s="229"/>
      <c r="DQ38" s="247"/>
      <c r="DR38" s="229"/>
      <c r="DS38" s="229"/>
      <c r="DT38" s="202"/>
      <c r="DU38" s="229"/>
      <c r="DV38" s="229"/>
      <c r="DW38" s="229"/>
      <c r="DX38" s="215"/>
      <c r="DY38" s="229"/>
      <c r="DZ38" s="229"/>
    </row>
    <row r="39" spans="1:136" x14ac:dyDescent="0.25">
      <c r="A39" s="196" t="s">
        <v>147</v>
      </c>
      <c r="B39" s="233"/>
      <c r="C39" s="233"/>
      <c r="D39" s="233"/>
      <c r="E39" s="208"/>
      <c r="F39" s="208"/>
      <c r="G39" s="208"/>
      <c r="H39" s="208"/>
      <c r="I39" s="208"/>
      <c r="J39" s="208"/>
      <c r="K39" s="208"/>
      <c r="L39" s="208"/>
      <c r="M39" s="234"/>
      <c r="N39" s="208"/>
      <c r="O39" s="208"/>
      <c r="P39" s="208"/>
      <c r="Q39" s="208"/>
      <c r="R39" s="208"/>
      <c r="S39" s="208"/>
      <c r="T39" s="208"/>
      <c r="U39" s="208"/>
      <c r="V39" s="208"/>
      <c r="W39" s="245"/>
      <c r="X39" s="208"/>
      <c r="Y39" s="208"/>
      <c r="Z39" s="208"/>
      <c r="AA39" s="208"/>
      <c r="AB39" s="208"/>
      <c r="AC39" s="208"/>
      <c r="AD39" s="245"/>
      <c r="AE39" s="208"/>
      <c r="AF39" s="208"/>
      <c r="AG39" s="208"/>
      <c r="AH39" s="208"/>
      <c r="AI39" s="208"/>
      <c r="AJ39" s="208"/>
      <c r="AK39" s="208"/>
      <c r="AL39" s="208"/>
      <c r="AM39" s="208"/>
      <c r="AN39" s="208"/>
      <c r="AO39" s="208"/>
      <c r="AP39" s="208"/>
      <c r="AQ39" s="208"/>
      <c r="AR39" s="208"/>
      <c r="AS39" s="208"/>
      <c r="AT39" s="208"/>
      <c r="AU39" s="245"/>
      <c r="AV39" s="208"/>
      <c r="AW39" s="208"/>
      <c r="AX39" s="208"/>
      <c r="AY39" s="208"/>
      <c r="AZ39" s="208"/>
      <c r="BA39" s="245"/>
      <c r="BB39" s="208"/>
      <c r="BC39" s="208"/>
      <c r="BD39" s="208"/>
      <c r="BE39" s="208"/>
      <c r="BF39" s="208"/>
      <c r="BG39" s="208"/>
      <c r="BH39" s="245"/>
      <c r="BI39" s="208"/>
      <c r="BJ39" s="208"/>
      <c r="BK39" s="208"/>
      <c r="BL39" s="208"/>
      <c r="BM39" s="208"/>
      <c r="BN39" s="208"/>
      <c r="BO39" s="208"/>
      <c r="BP39" s="208"/>
      <c r="BQ39" s="208"/>
      <c r="BR39" s="208"/>
      <c r="BS39" s="208"/>
      <c r="BT39" s="208"/>
      <c r="BU39" s="208"/>
      <c r="BV39" s="208"/>
      <c r="BW39" s="208"/>
      <c r="BX39" s="208"/>
      <c r="BY39" s="245"/>
      <c r="BZ39" s="208"/>
      <c r="CA39" s="208"/>
      <c r="CB39" s="208"/>
      <c r="CC39" s="208"/>
      <c r="CD39" s="208"/>
      <c r="CE39" s="245"/>
      <c r="CF39" s="208"/>
      <c r="CG39" s="208"/>
      <c r="CH39" s="208"/>
      <c r="CI39" s="208"/>
      <c r="CJ39" s="208"/>
      <c r="CK39" s="208"/>
      <c r="CL39" s="245"/>
      <c r="CM39" s="208"/>
      <c r="CN39" s="208"/>
      <c r="CO39" s="208"/>
      <c r="CP39" s="208"/>
      <c r="CQ39" s="208"/>
      <c r="CR39" s="208"/>
      <c r="CS39" s="208"/>
      <c r="CT39" s="208"/>
      <c r="CU39" s="208"/>
      <c r="CV39" s="208"/>
      <c r="CW39" s="208"/>
      <c r="CX39" s="208"/>
      <c r="CY39" s="208"/>
      <c r="CZ39" s="208"/>
      <c r="DA39" s="208"/>
      <c r="DB39" s="210"/>
      <c r="DC39" s="208"/>
      <c r="DD39" s="245"/>
      <c r="DE39" s="208"/>
      <c r="DF39" s="208"/>
      <c r="DG39" s="208"/>
      <c r="DH39" s="208"/>
      <c r="DI39" s="208"/>
      <c r="DJ39" s="245"/>
      <c r="DK39" s="208"/>
      <c r="DL39" s="208"/>
      <c r="DM39" s="208"/>
      <c r="DN39" s="208"/>
      <c r="DO39" s="208"/>
      <c r="DP39" s="208"/>
      <c r="DQ39" s="245"/>
      <c r="DR39" s="208"/>
      <c r="DS39" s="208"/>
      <c r="DT39" s="208"/>
      <c r="DU39" s="208"/>
      <c r="DV39" s="208"/>
      <c r="DW39" s="208"/>
      <c r="DX39" s="208"/>
      <c r="DY39" s="208"/>
      <c r="DZ39" s="208"/>
      <c r="EA39" s="208"/>
      <c r="EB39" s="208"/>
      <c r="EC39" s="208"/>
      <c r="ED39" s="208"/>
      <c r="EE39" s="208"/>
      <c r="EF39" s="208"/>
    </row>
    <row r="40" spans="1:136" x14ac:dyDescent="0.25">
      <c r="A40" s="235" t="s">
        <v>17</v>
      </c>
      <c r="B40" s="205"/>
      <c r="C40" s="206">
        <f>SUM(N40,AQ40,BT40,CX40)</f>
        <v>57</v>
      </c>
      <c r="D40" s="207">
        <f t="shared" si="1"/>
        <v>13</v>
      </c>
      <c r="E40" s="207">
        <f>SUM(K40:L40)</f>
        <v>44</v>
      </c>
      <c r="F40" s="208"/>
      <c r="G40" s="207">
        <f t="shared" si="2"/>
        <v>-6</v>
      </c>
      <c r="H40" s="208"/>
      <c r="I40" s="207"/>
      <c r="J40" s="208"/>
      <c r="K40" s="207">
        <f>SUM(Q40,W40,AD40,AU40,BA40,BH40,BY40,CE40,CL40,DD40,DJ40,DQ40)</f>
        <v>44</v>
      </c>
      <c r="L40" s="207">
        <f>SUM(AL40,BP40,CT40,DY40)</f>
        <v>0</v>
      </c>
      <c r="M40" s="209"/>
      <c r="N40" s="206">
        <v>10</v>
      </c>
      <c r="O40" s="210"/>
      <c r="P40" s="211">
        <f t="shared" si="446"/>
        <v>3.3333333333333335</v>
      </c>
      <c r="Q40" s="243">
        <v>0</v>
      </c>
      <c r="R40" s="212">
        <f t="shared" si="447"/>
        <v>3.3333333333333335</v>
      </c>
      <c r="S40" s="213">
        <f t="shared" si="5"/>
        <v>0</v>
      </c>
      <c r="T40" s="212">
        <f t="shared" si="448"/>
        <v>3.3333333333333335</v>
      </c>
      <c r="U40" s="212">
        <f t="shared" si="449"/>
        <v>1.6666666666666667</v>
      </c>
      <c r="V40" s="212">
        <f t="shared" si="450"/>
        <v>5</v>
      </c>
      <c r="W40" s="243">
        <v>0</v>
      </c>
      <c r="X40" s="212">
        <f t="shared" si="451"/>
        <v>5</v>
      </c>
      <c r="Y40" s="213">
        <f t="shared" si="9"/>
        <v>0</v>
      </c>
      <c r="Z40" s="212">
        <f t="shared" si="452"/>
        <v>3.3333333333333335</v>
      </c>
      <c r="AA40" s="212">
        <f t="shared" si="453"/>
        <v>1.6666666666666667</v>
      </c>
      <c r="AB40" s="212">
        <f t="shared" si="454"/>
        <v>5</v>
      </c>
      <c r="AC40" s="212">
        <f t="shared" si="455"/>
        <v>10</v>
      </c>
      <c r="AD40" s="243">
        <v>0</v>
      </c>
      <c r="AE40" s="212">
        <f t="shared" si="456"/>
        <v>10</v>
      </c>
      <c r="AF40" s="213">
        <f t="shared" si="15"/>
        <v>0</v>
      </c>
      <c r="AG40" s="210"/>
      <c r="AH40" s="212">
        <f t="shared" si="457"/>
        <v>0</v>
      </c>
      <c r="AI40" s="214">
        <f t="shared" si="458"/>
        <v>10</v>
      </c>
      <c r="AJ40" s="213">
        <f t="shared" si="75"/>
        <v>0</v>
      </c>
      <c r="AK40" s="215"/>
      <c r="AL40" s="214"/>
      <c r="AO40" s="212">
        <f t="shared" si="18"/>
        <v>3.3333333333333339</v>
      </c>
      <c r="AP40" s="212">
        <f t="shared" si="459"/>
        <v>13.333333333333334</v>
      </c>
      <c r="AQ40" s="206">
        <v>10</v>
      </c>
      <c r="AR40" s="212">
        <f t="shared" si="460"/>
        <v>3.3333333333333335</v>
      </c>
      <c r="AS40" s="208"/>
      <c r="AT40" s="212">
        <f t="shared" si="461"/>
        <v>4.4444444444444446</v>
      </c>
      <c r="AU40" s="243">
        <v>0</v>
      </c>
      <c r="AV40" s="212">
        <f t="shared" si="462"/>
        <v>4.4444444444444446</v>
      </c>
      <c r="AW40" s="213">
        <f t="shared" si="23"/>
        <v>0</v>
      </c>
      <c r="AX40" s="212">
        <f t="shared" si="463"/>
        <v>4.4444444444444446</v>
      </c>
      <c r="AY40" s="212">
        <f t="shared" si="464"/>
        <v>2.2222222222222223</v>
      </c>
      <c r="AZ40" s="212">
        <f t="shared" si="465"/>
        <v>6.666666666666667</v>
      </c>
      <c r="BA40" s="243">
        <v>0</v>
      </c>
      <c r="BB40" s="212">
        <f t="shared" si="466"/>
        <v>6.666666666666667</v>
      </c>
      <c r="BC40" s="213">
        <f t="shared" si="28"/>
        <v>0</v>
      </c>
      <c r="BD40" s="212">
        <f t="shared" si="467"/>
        <v>4.4444444444444446</v>
      </c>
      <c r="BE40" s="212">
        <f t="shared" si="468"/>
        <v>2.2222222222222223</v>
      </c>
      <c r="BF40" s="212">
        <f t="shared" si="469"/>
        <v>6.666666666666667</v>
      </c>
      <c r="BG40" s="212">
        <f t="shared" si="470"/>
        <v>13.333333333333334</v>
      </c>
      <c r="BH40" s="243">
        <v>44</v>
      </c>
      <c r="BI40" s="212">
        <f t="shared" si="471"/>
        <v>-30.666666666666664</v>
      </c>
      <c r="BJ40" s="213">
        <f t="shared" si="34"/>
        <v>3.3</v>
      </c>
      <c r="BK40" s="208"/>
      <c r="BL40" s="212">
        <f t="shared" si="472"/>
        <v>44</v>
      </c>
      <c r="BM40" s="214">
        <f t="shared" si="473"/>
        <v>-30.666666666666664</v>
      </c>
      <c r="BN40" s="213">
        <f t="shared" si="76"/>
        <v>3.3</v>
      </c>
      <c r="BO40" s="208"/>
      <c r="BP40" s="214">
        <v>0</v>
      </c>
      <c r="BR40" s="212">
        <f t="shared" si="37"/>
        <v>-12</v>
      </c>
      <c r="BS40" s="212">
        <f>SUM(BT40:BV40)-BP40</f>
        <v>6</v>
      </c>
      <c r="BT40" s="206">
        <v>18</v>
      </c>
      <c r="BU40" s="212">
        <f>AI40/3</f>
        <v>3.3333333333333335</v>
      </c>
      <c r="BV40" s="212">
        <f>BM40/2</f>
        <v>-15.333333333333332</v>
      </c>
      <c r="BW40" s="208"/>
      <c r="BX40" s="212">
        <f t="shared" si="474"/>
        <v>2</v>
      </c>
      <c r="BY40" s="243">
        <v>0</v>
      </c>
      <c r="BZ40" s="212">
        <f t="shared" si="475"/>
        <v>2</v>
      </c>
      <c r="CA40" s="213">
        <f t="shared" si="40"/>
        <v>0</v>
      </c>
      <c r="CB40" s="212">
        <f t="shared" si="476"/>
        <v>2</v>
      </c>
      <c r="CC40" s="212">
        <f t="shared" si="477"/>
        <v>1</v>
      </c>
      <c r="CD40" s="212">
        <f t="shared" si="478"/>
        <v>3</v>
      </c>
      <c r="CE40" s="243">
        <v>0</v>
      </c>
      <c r="CF40" s="212">
        <f t="shared" si="479"/>
        <v>3</v>
      </c>
      <c r="CG40" s="213">
        <f t="shared" si="45"/>
        <v>0</v>
      </c>
      <c r="CH40" s="212">
        <f t="shared" si="480"/>
        <v>2</v>
      </c>
      <c r="CI40" s="212">
        <f t="shared" si="481"/>
        <v>1</v>
      </c>
      <c r="CJ40" s="212">
        <f t="shared" si="482"/>
        <v>3</v>
      </c>
      <c r="CK40" s="212">
        <f t="shared" si="483"/>
        <v>6</v>
      </c>
      <c r="CL40" s="243"/>
      <c r="CM40" s="212">
        <f t="shared" si="484"/>
        <v>6</v>
      </c>
      <c r="CN40" s="213">
        <f t="shared" si="0"/>
        <v>0</v>
      </c>
      <c r="CO40" s="215"/>
      <c r="CP40" s="212">
        <f t="shared" si="485"/>
        <v>0</v>
      </c>
      <c r="CQ40" s="214">
        <f t="shared" si="486"/>
        <v>6</v>
      </c>
      <c r="CR40" s="213">
        <f t="shared" si="53"/>
        <v>0</v>
      </c>
      <c r="CS40" s="215"/>
      <c r="CT40" s="214"/>
      <c r="CV40" s="212">
        <f t="shared" si="54"/>
        <v>-6</v>
      </c>
      <c r="CW40" s="212">
        <f t="shared" si="55"/>
        <v>13</v>
      </c>
      <c r="CX40" s="206">
        <v>19</v>
      </c>
      <c r="CY40" s="212">
        <f>AI40/3</f>
        <v>3.3333333333333335</v>
      </c>
      <c r="CZ40" s="212">
        <f>BM40/2</f>
        <v>-15.333333333333332</v>
      </c>
      <c r="DA40" s="212">
        <f t="shared" si="487"/>
        <v>6</v>
      </c>
      <c r="DB40" s="210"/>
      <c r="DC40" s="212">
        <f t="shared" si="488"/>
        <v>4.333333333333333</v>
      </c>
      <c r="DD40" s="243"/>
      <c r="DE40" s="212">
        <f t="shared" si="489"/>
        <v>4.333333333333333</v>
      </c>
      <c r="DF40" s="213">
        <f t="shared" si="59"/>
        <v>0</v>
      </c>
      <c r="DG40" s="212">
        <f t="shared" si="490"/>
        <v>4.333333333333333</v>
      </c>
      <c r="DH40" s="212">
        <f t="shared" si="491"/>
        <v>2.1666666666666665</v>
      </c>
      <c r="DI40" s="212">
        <f t="shared" si="492"/>
        <v>6.5</v>
      </c>
      <c r="DJ40" s="243"/>
      <c r="DK40" s="212">
        <f t="shared" si="493"/>
        <v>6.5</v>
      </c>
      <c r="DL40" s="213">
        <f t="shared" si="64"/>
        <v>0</v>
      </c>
      <c r="DM40" s="212">
        <f t="shared" si="494"/>
        <v>4.333333333333333</v>
      </c>
      <c r="DN40" s="212">
        <f t="shared" si="495"/>
        <v>2.1666666666666665</v>
      </c>
      <c r="DO40" s="212">
        <f t="shared" si="496"/>
        <v>6.5</v>
      </c>
      <c r="DP40" s="212">
        <f t="shared" si="497"/>
        <v>13</v>
      </c>
      <c r="DQ40" s="243"/>
      <c r="DR40" s="212">
        <f t="shared" si="498"/>
        <v>13</v>
      </c>
      <c r="DS40" s="213">
        <f t="shared" si="70"/>
        <v>0</v>
      </c>
      <c r="DT40" s="215"/>
      <c r="DU40" s="212">
        <f t="shared" si="499"/>
        <v>0</v>
      </c>
      <c r="DV40" s="214">
        <f t="shared" si="500"/>
        <v>13</v>
      </c>
      <c r="DW40" s="213">
        <f t="shared" si="73"/>
        <v>0</v>
      </c>
      <c r="DX40" s="215"/>
      <c r="DY40" s="214"/>
    </row>
    <row r="41" spans="1:136" x14ac:dyDescent="0.25">
      <c r="A41" s="235" t="s">
        <v>19</v>
      </c>
      <c r="B41" s="205"/>
      <c r="C41" s="206">
        <f>SUM(N41,AQ41,BT41,CX41)</f>
        <v>85</v>
      </c>
      <c r="D41" s="207">
        <f t="shared" si="1"/>
        <v>57</v>
      </c>
      <c r="E41" s="207">
        <f>SUM(K41:L41)</f>
        <v>28</v>
      </c>
      <c r="F41" s="208"/>
      <c r="G41" s="207">
        <f t="shared" si="2"/>
        <v>-12</v>
      </c>
      <c r="H41" s="208"/>
      <c r="I41" s="207"/>
      <c r="J41" s="208"/>
      <c r="K41" s="207">
        <f>SUM(Q41,W41,AD41,AU41,BA41,BH41,BY41,CE41,CL41,DD41,DJ41,DQ41)</f>
        <v>28</v>
      </c>
      <c r="L41" s="207">
        <f>SUM(AL41,BP41,CT41,DY41)</f>
        <v>0</v>
      </c>
      <c r="M41" s="209"/>
      <c r="N41" s="206">
        <v>0</v>
      </c>
      <c r="O41" s="210"/>
      <c r="P41" s="211">
        <f t="shared" si="446"/>
        <v>0</v>
      </c>
      <c r="Q41" s="243">
        <v>0</v>
      </c>
      <c r="R41" s="212">
        <f t="shared" si="447"/>
        <v>0</v>
      </c>
      <c r="S41" s="213" t="str">
        <f t="shared" si="5"/>
        <v>NO TARGET</v>
      </c>
      <c r="T41" s="212">
        <f t="shared" si="448"/>
        <v>0</v>
      </c>
      <c r="U41" s="212">
        <f t="shared" si="449"/>
        <v>0</v>
      </c>
      <c r="V41" s="212">
        <f t="shared" si="450"/>
        <v>0</v>
      </c>
      <c r="W41" s="243">
        <v>0</v>
      </c>
      <c r="X41" s="212">
        <f t="shared" si="451"/>
        <v>0</v>
      </c>
      <c r="Y41" s="213" t="str">
        <f t="shared" si="9"/>
        <v>NO TARGET</v>
      </c>
      <c r="Z41" s="212">
        <f t="shared" si="452"/>
        <v>0</v>
      </c>
      <c r="AA41" s="212">
        <f t="shared" si="453"/>
        <v>0</v>
      </c>
      <c r="AB41" s="212">
        <f t="shared" si="454"/>
        <v>0</v>
      </c>
      <c r="AC41" s="212">
        <f t="shared" si="455"/>
        <v>0</v>
      </c>
      <c r="AD41" s="243">
        <v>0</v>
      </c>
      <c r="AE41" s="212">
        <f t="shared" si="456"/>
        <v>0</v>
      </c>
      <c r="AF41" s="213" t="str">
        <f t="shared" si="15"/>
        <v>NO TARGET</v>
      </c>
      <c r="AG41" s="210"/>
      <c r="AH41" s="212">
        <f t="shared" si="457"/>
        <v>0</v>
      </c>
      <c r="AI41" s="214">
        <f t="shared" si="458"/>
        <v>0</v>
      </c>
      <c r="AJ41" s="213" t="str">
        <f t="shared" si="75"/>
        <v>NO TARGET</v>
      </c>
      <c r="AK41" s="215"/>
      <c r="AL41" s="214"/>
      <c r="AO41" s="212">
        <f t="shared" si="18"/>
        <v>0</v>
      </c>
      <c r="AP41" s="212">
        <f t="shared" si="459"/>
        <v>0</v>
      </c>
      <c r="AQ41" s="206">
        <v>0</v>
      </c>
      <c r="AR41" s="212">
        <f t="shared" si="460"/>
        <v>0</v>
      </c>
      <c r="AS41" s="208"/>
      <c r="AT41" s="212">
        <f t="shared" si="461"/>
        <v>0</v>
      </c>
      <c r="AU41" s="243">
        <v>0</v>
      </c>
      <c r="AV41" s="212">
        <f t="shared" si="462"/>
        <v>0</v>
      </c>
      <c r="AW41" s="213" t="str">
        <f t="shared" si="23"/>
        <v>NO TARGET</v>
      </c>
      <c r="AX41" s="212">
        <f t="shared" si="463"/>
        <v>0</v>
      </c>
      <c r="AY41" s="212">
        <f t="shared" si="464"/>
        <v>0</v>
      </c>
      <c r="AZ41" s="212">
        <f t="shared" si="465"/>
        <v>0</v>
      </c>
      <c r="BA41" s="243">
        <v>0</v>
      </c>
      <c r="BB41" s="212">
        <f t="shared" si="466"/>
        <v>0</v>
      </c>
      <c r="BC41" s="213" t="str">
        <f t="shared" si="28"/>
        <v>NO TARGET</v>
      </c>
      <c r="BD41" s="212">
        <f t="shared" si="467"/>
        <v>0</v>
      </c>
      <c r="BE41" s="212">
        <f t="shared" si="468"/>
        <v>0</v>
      </c>
      <c r="BF41" s="212">
        <f t="shared" si="469"/>
        <v>0</v>
      </c>
      <c r="BG41" s="212">
        <f t="shared" si="470"/>
        <v>0</v>
      </c>
      <c r="BH41" s="243">
        <v>28</v>
      </c>
      <c r="BI41" s="212">
        <f t="shared" si="471"/>
        <v>-28</v>
      </c>
      <c r="BJ41" s="213" t="str">
        <f t="shared" si="34"/>
        <v>NO TARGET</v>
      </c>
      <c r="BK41" s="208"/>
      <c r="BL41" s="212">
        <f t="shared" si="472"/>
        <v>28</v>
      </c>
      <c r="BM41" s="214">
        <f t="shared" si="473"/>
        <v>-28</v>
      </c>
      <c r="BN41" s="213" t="str">
        <f t="shared" si="76"/>
        <v>NO TARGET</v>
      </c>
      <c r="BO41" s="208"/>
      <c r="BP41" s="214">
        <v>0</v>
      </c>
      <c r="BR41" s="212">
        <f t="shared" si="37"/>
        <v>-14</v>
      </c>
      <c r="BS41" s="212">
        <f>SUM(BT41:BV41)-BP41</f>
        <v>2</v>
      </c>
      <c r="BT41" s="206">
        <v>16</v>
      </c>
      <c r="BU41" s="212">
        <f>AI41/3</f>
        <v>0</v>
      </c>
      <c r="BV41" s="212">
        <f>BM41/2</f>
        <v>-14</v>
      </c>
      <c r="BW41" s="208"/>
      <c r="BX41" s="212">
        <f t="shared" si="474"/>
        <v>0.66666666666666663</v>
      </c>
      <c r="BY41" s="243">
        <v>0</v>
      </c>
      <c r="BZ41" s="212">
        <f t="shared" si="475"/>
        <v>0.66666666666666663</v>
      </c>
      <c r="CA41" s="213">
        <f t="shared" si="40"/>
        <v>0</v>
      </c>
      <c r="CB41" s="212">
        <f t="shared" si="476"/>
        <v>0.66666666666666663</v>
      </c>
      <c r="CC41" s="212">
        <f t="shared" si="477"/>
        <v>0.33333333333333331</v>
      </c>
      <c r="CD41" s="212">
        <f t="shared" si="478"/>
        <v>1</v>
      </c>
      <c r="CE41" s="243">
        <v>0</v>
      </c>
      <c r="CF41" s="212">
        <f t="shared" si="479"/>
        <v>1</v>
      </c>
      <c r="CG41" s="213">
        <f t="shared" si="45"/>
        <v>0</v>
      </c>
      <c r="CH41" s="212">
        <f t="shared" si="480"/>
        <v>0.66666666666666663</v>
      </c>
      <c r="CI41" s="212">
        <f t="shared" si="481"/>
        <v>0.33333333333333331</v>
      </c>
      <c r="CJ41" s="212">
        <f t="shared" si="482"/>
        <v>1</v>
      </c>
      <c r="CK41" s="212">
        <f t="shared" si="483"/>
        <v>2</v>
      </c>
      <c r="CL41" s="243"/>
      <c r="CM41" s="212">
        <f t="shared" si="484"/>
        <v>2</v>
      </c>
      <c r="CN41" s="213">
        <f t="shared" si="0"/>
        <v>0</v>
      </c>
      <c r="CO41" s="215"/>
      <c r="CP41" s="212">
        <f t="shared" si="485"/>
        <v>0</v>
      </c>
      <c r="CQ41" s="214">
        <f t="shared" si="486"/>
        <v>2</v>
      </c>
      <c r="CR41" s="213">
        <f t="shared" si="53"/>
        <v>0</v>
      </c>
      <c r="CS41" s="215"/>
      <c r="CT41" s="214"/>
      <c r="CV41" s="212">
        <f t="shared" si="54"/>
        <v>-12</v>
      </c>
      <c r="CW41" s="212">
        <f t="shared" si="55"/>
        <v>57</v>
      </c>
      <c r="CX41" s="206">
        <v>69</v>
      </c>
      <c r="CY41" s="212">
        <f>AI41/3</f>
        <v>0</v>
      </c>
      <c r="CZ41" s="212">
        <f>BM41/2</f>
        <v>-14</v>
      </c>
      <c r="DA41" s="212">
        <f t="shared" si="487"/>
        <v>2</v>
      </c>
      <c r="DB41" s="210"/>
      <c r="DC41" s="212">
        <f t="shared" si="488"/>
        <v>19</v>
      </c>
      <c r="DD41" s="243"/>
      <c r="DE41" s="212">
        <f t="shared" si="489"/>
        <v>19</v>
      </c>
      <c r="DF41" s="213">
        <f t="shared" si="59"/>
        <v>0</v>
      </c>
      <c r="DG41" s="212">
        <f t="shared" si="490"/>
        <v>19</v>
      </c>
      <c r="DH41" s="212">
        <f t="shared" si="491"/>
        <v>9.5</v>
      </c>
      <c r="DI41" s="212">
        <f t="shared" si="492"/>
        <v>28.5</v>
      </c>
      <c r="DJ41" s="243"/>
      <c r="DK41" s="212">
        <f t="shared" si="493"/>
        <v>28.5</v>
      </c>
      <c r="DL41" s="213">
        <f t="shared" si="64"/>
        <v>0</v>
      </c>
      <c r="DM41" s="212">
        <f t="shared" si="494"/>
        <v>19</v>
      </c>
      <c r="DN41" s="212">
        <f t="shared" si="495"/>
        <v>9.5</v>
      </c>
      <c r="DO41" s="212">
        <f t="shared" si="496"/>
        <v>28.5</v>
      </c>
      <c r="DP41" s="212">
        <f t="shared" si="497"/>
        <v>57</v>
      </c>
      <c r="DQ41" s="243"/>
      <c r="DR41" s="212">
        <f t="shared" si="498"/>
        <v>57</v>
      </c>
      <c r="DS41" s="213">
        <f t="shared" si="70"/>
        <v>0</v>
      </c>
      <c r="DT41" s="215"/>
      <c r="DU41" s="212">
        <f t="shared" si="499"/>
        <v>0</v>
      </c>
      <c r="DV41" s="214">
        <f t="shared" si="500"/>
        <v>57</v>
      </c>
      <c r="DW41" s="213">
        <f t="shared" si="73"/>
        <v>0</v>
      </c>
      <c r="DX41" s="215"/>
      <c r="DY41" s="214"/>
    </row>
    <row r="42" spans="1:136" x14ac:dyDescent="0.25">
      <c r="A42" s="204" t="s">
        <v>51</v>
      </c>
      <c r="B42" s="205"/>
      <c r="C42" s="206">
        <f>SUM(N42,AQ42,BT42,CX42)</f>
        <v>518</v>
      </c>
      <c r="D42" s="207">
        <f t="shared" si="1"/>
        <v>70</v>
      </c>
      <c r="E42" s="207">
        <f>SUM(K42:L42)</f>
        <v>72</v>
      </c>
      <c r="F42" s="218"/>
      <c r="G42" s="207">
        <f t="shared" si="2"/>
        <v>-18</v>
      </c>
      <c r="H42" s="218"/>
      <c r="I42" s="207"/>
      <c r="J42" s="218"/>
      <c r="K42" s="219">
        <f>SUM(K40:K41)</f>
        <v>72</v>
      </c>
      <c r="L42" s="207">
        <f>SUM(AL42,BP42,CT42,DY42)</f>
        <v>0</v>
      </c>
      <c r="M42" s="209"/>
      <c r="N42" s="212">
        <f>SUM(N35:N41)</f>
        <v>386</v>
      </c>
      <c r="O42" s="220"/>
      <c r="P42" s="212">
        <f>SUM(P40:P41)</f>
        <v>3.3333333333333335</v>
      </c>
      <c r="Q42" s="212">
        <f t="shared" ref="Q42:CB42" si="505">SUM(Q40:Q41)</f>
        <v>0</v>
      </c>
      <c r="R42" s="212">
        <f t="shared" si="505"/>
        <v>3.3333333333333335</v>
      </c>
      <c r="S42" s="213">
        <f t="shared" si="5"/>
        <v>0</v>
      </c>
      <c r="T42" s="212">
        <f t="shared" si="505"/>
        <v>3.3333333333333335</v>
      </c>
      <c r="U42" s="212">
        <f t="shared" si="505"/>
        <v>1.6666666666666667</v>
      </c>
      <c r="V42" s="212">
        <f t="shared" si="505"/>
        <v>5</v>
      </c>
      <c r="W42" s="212">
        <f t="shared" si="505"/>
        <v>0</v>
      </c>
      <c r="X42" s="212">
        <f t="shared" si="505"/>
        <v>5</v>
      </c>
      <c r="Y42" s="213">
        <f t="shared" si="9"/>
        <v>0</v>
      </c>
      <c r="Z42" s="212">
        <f t="shared" si="505"/>
        <v>3.3333333333333335</v>
      </c>
      <c r="AA42" s="212">
        <f t="shared" si="505"/>
        <v>1.6666666666666667</v>
      </c>
      <c r="AB42" s="212">
        <f t="shared" si="505"/>
        <v>5</v>
      </c>
      <c r="AC42" s="212">
        <f t="shared" si="505"/>
        <v>10</v>
      </c>
      <c r="AD42" s="212">
        <f t="shared" si="505"/>
        <v>0</v>
      </c>
      <c r="AE42" s="212">
        <f t="shared" si="505"/>
        <v>10</v>
      </c>
      <c r="AF42" s="213">
        <f t="shared" si="15"/>
        <v>0</v>
      </c>
      <c r="AG42" s="210"/>
      <c r="AH42" s="212">
        <f t="shared" si="505"/>
        <v>0</v>
      </c>
      <c r="AI42" s="212">
        <f t="shared" si="505"/>
        <v>10</v>
      </c>
      <c r="AJ42" s="213">
        <f t="shared" si="75"/>
        <v>0</v>
      </c>
      <c r="AK42" s="215"/>
      <c r="AL42" s="212">
        <f t="shared" si="505"/>
        <v>0</v>
      </c>
      <c r="AO42" s="212">
        <f t="shared" si="505"/>
        <v>3.3333333333333339</v>
      </c>
      <c r="AP42" s="212">
        <f t="shared" si="505"/>
        <v>13.333333333333334</v>
      </c>
      <c r="AQ42" s="212">
        <f t="shared" si="505"/>
        <v>10</v>
      </c>
      <c r="AR42" s="212">
        <f t="shared" si="505"/>
        <v>3.3333333333333335</v>
      </c>
      <c r="AS42" s="208"/>
      <c r="AT42" s="212">
        <f t="shared" si="505"/>
        <v>4.4444444444444446</v>
      </c>
      <c r="AU42" s="212">
        <f t="shared" si="505"/>
        <v>0</v>
      </c>
      <c r="AV42" s="212">
        <f t="shared" si="505"/>
        <v>4.4444444444444446</v>
      </c>
      <c r="AW42" s="213">
        <f t="shared" si="23"/>
        <v>0</v>
      </c>
      <c r="AX42" s="212">
        <f t="shared" si="505"/>
        <v>4.4444444444444446</v>
      </c>
      <c r="AY42" s="212">
        <f t="shared" si="505"/>
        <v>2.2222222222222223</v>
      </c>
      <c r="AZ42" s="212">
        <f t="shared" si="505"/>
        <v>6.666666666666667</v>
      </c>
      <c r="BA42" s="212">
        <f t="shared" si="505"/>
        <v>0</v>
      </c>
      <c r="BB42" s="212">
        <f t="shared" si="505"/>
        <v>6.666666666666667</v>
      </c>
      <c r="BC42" s="213">
        <f t="shared" si="28"/>
        <v>0</v>
      </c>
      <c r="BD42" s="212">
        <f t="shared" si="505"/>
        <v>4.4444444444444446</v>
      </c>
      <c r="BE42" s="212">
        <f t="shared" si="505"/>
        <v>2.2222222222222223</v>
      </c>
      <c r="BF42" s="212">
        <f t="shared" si="505"/>
        <v>6.666666666666667</v>
      </c>
      <c r="BG42" s="212">
        <f t="shared" si="505"/>
        <v>13.333333333333334</v>
      </c>
      <c r="BH42" s="212">
        <f t="shared" si="505"/>
        <v>72</v>
      </c>
      <c r="BI42" s="212">
        <f t="shared" si="505"/>
        <v>-58.666666666666664</v>
      </c>
      <c r="BJ42" s="213">
        <f>IF(AQ42=0,"NO TARGET",BH42/BG42)</f>
        <v>5.3999999999999995</v>
      </c>
      <c r="BK42" s="208"/>
      <c r="BL42" s="212">
        <f t="shared" si="505"/>
        <v>72</v>
      </c>
      <c r="BM42" s="212">
        <f t="shared" si="505"/>
        <v>-58.666666666666664</v>
      </c>
      <c r="BN42" s="213">
        <f t="shared" si="76"/>
        <v>5.3999999999999995</v>
      </c>
      <c r="BO42" s="208"/>
      <c r="BP42" s="212">
        <f t="shared" si="505"/>
        <v>0</v>
      </c>
      <c r="BR42" s="212">
        <f t="shared" si="505"/>
        <v>-26</v>
      </c>
      <c r="BS42" s="212">
        <f t="shared" si="505"/>
        <v>8</v>
      </c>
      <c r="BT42" s="212">
        <f t="shared" si="505"/>
        <v>34</v>
      </c>
      <c r="BU42" s="212">
        <f t="shared" si="505"/>
        <v>3.3333333333333335</v>
      </c>
      <c r="BV42" s="212">
        <f t="shared" si="505"/>
        <v>-29.333333333333332</v>
      </c>
      <c r="BW42" s="208"/>
      <c r="BX42" s="212">
        <f t="shared" si="505"/>
        <v>2.6666666666666665</v>
      </c>
      <c r="BY42" s="212">
        <f t="shared" si="505"/>
        <v>0</v>
      </c>
      <c r="BZ42" s="212">
        <f t="shared" si="505"/>
        <v>2.6666666666666665</v>
      </c>
      <c r="CA42" s="213">
        <f t="shared" si="40"/>
        <v>0</v>
      </c>
      <c r="CB42" s="212">
        <f t="shared" si="505"/>
        <v>2.6666666666666665</v>
      </c>
      <c r="CC42" s="212">
        <f t="shared" ref="CC42:DY42" si="506">SUM(CC40:CC41)</f>
        <v>1.3333333333333333</v>
      </c>
      <c r="CD42" s="212">
        <f t="shared" si="506"/>
        <v>4</v>
      </c>
      <c r="CE42" s="212">
        <f t="shared" si="506"/>
        <v>0</v>
      </c>
      <c r="CF42" s="212">
        <f t="shared" si="506"/>
        <v>4</v>
      </c>
      <c r="CG42" s="213">
        <f t="shared" si="45"/>
        <v>0</v>
      </c>
      <c r="CH42" s="212">
        <f t="shared" si="506"/>
        <v>2.6666666666666665</v>
      </c>
      <c r="CI42" s="212">
        <f t="shared" si="506"/>
        <v>1.3333333333333333</v>
      </c>
      <c r="CJ42" s="212">
        <f t="shared" si="506"/>
        <v>4</v>
      </c>
      <c r="CK42" s="212">
        <f t="shared" si="506"/>
        <v>8</v>
      </c>
      <c r="CL42" s="212">
        <f t="shared" si="506"/>
        <v>0</v>
      </c>
      <c r="CM42" s="212">
        <f t="shared" si="506"/>
        <v>8</v>
      </c>
      <c r="CN42" s="213">
        <f t="shared" si="0"/>
        <v>0</v>
      </c>
      <c r="CO42" s="215"/>
      <c r="CP42" s="212">
        <f t="shared" si="506"/>
        <v>0</v>
      </c>
      <c r="CQ42" s="212">
        <f t="shared" si="506"/>
        <v>8</v>
      </c>
      <c r="CR42" s="213">
        <f t="shared" si="53"/>
        <v>0</v>
      </c>
      <c r="CS42" s="215"/>
      <c r="CT42" s="212">
        <f t="shared" si="506"/>
        <v>0</v>
      </c>
      <c r="CV42" s="212">
        <f t="shared" si="506"/>
        <v>-18</v>
      </c>
      <c r="CW42" s="212">
        <f t="shared" si="506"/>
        <v>70</v>
      </c>
      <c r="CX42" s="212">
        <f t="shared" si="506"/>
        <v>88</v>
      </c>
      <c r="CY42" s="212">
        <f t="shared" si="506"/>
        <v>3.3333333333333335</v>
      </c>
      <c r="CZ42" s="212">
        <f t="shared" si="506"/>
        <v>-29.333333333333332</v>
      </c>
      <c r="DA42" s="212">
        <f t="shared" si="506"/>
        <v>8</v>
      </c>
      <c r="DB42" s="210"/>
      <c r="DC42" s="212">
        <f t="shared" si="506"/>
        <v>23.333333333333332</v>
      </c>
      <c r="DD42" s="212">
        <f t="shared" si="506"/>
        <v>0</v>
      </c>
      <c r="DE42" s="212">
        <f t="shared" si="506"/>
        <v>23.333333333333332</v>
      </c>
      <c r="DF42" s="213">
        <f t="shared" si="59"/>
        <v>0</v>
      </c>
      <c r="DG42" s="212">
        <f t="shared" si="506"/>
        <v>23.333333333333332</v>
      </c>
      <c r="DH42" s="212">
        <f t="shared" si="506"/>
        <v>11.666666666666666</v>
      </c>
      <c r="DI42" s="212">
        <f t="shared" si="506"/>
        <v>35</v>
      </c>
      <c r="DJ42" s="212">
        <f t="shared" si="506"/>
        <v>0</v>
      </c>
      <c r="DK42" s="212">
        <f t="shared" si="506"/>
        <v>35</v>
      </c>
      <c r="DL42" s="213">
        <f t="shared" si="64"/>
        <v>0</v>
      </c>
      <c r="DM42" s="212">
        <f t="shared" si="506"/>
        <v>23.333333333333332</v>
      </c>
      <c r="DN42" s="212">
        <f t="shared" si="506"/>
        <v>11.666666666666666</v>
      </c>
      <c r="DO42" s="212">
        <f t="shared" si="506"/>
        <v>35</v>
      </c>
      <c r="DP42" s="212">
        <f t="shared" si="506"/>
        <v>70</v>
      </c>
      <c r="DQ42" s="212">
        <f t="shared" si="506"/>
        <v>0</v>
      </c>
      <c r="DR42" s="212">
        <f t="shared" si="506"/>
        <v>70</v>
      </c>
      <c r="DS42" s="213">
        <f t="shared" si="70"/>
        <v>0</v>
      </c>
      <c r="DT42" s="215"/>
      <c r="DU42" s="212">
        <f t="shared" si="506"/>
        <v>0</v>
      </c>
      <c r="DV42" s="212">
        <f t="shared" si="506"/>
        <v>70</v>
      </c>
      <c r="DW42" s="213">
        <f t="shared" si="73"/>
        <v>0</v>
      </c>
      <c r="DX42" s="215"/>
      <c r="DY42" s="212">
        <f t="shared" si="506"/>
        <v>0</v>
      </c>
    </row>
    <row r="43" spans="1:136" s="160" customFormat="1" ht="6" customHeight="1" x14ac:dyDescent="0.25">
      <c r="A43" s="223"/>
      <c r="B43" s="205"/>
      <c r="C43" s="205"/>
      <c r="D43" s="205"/>
      <c r="E43" s="224"/>
      <c r="F43" s="224"/>
      <c r="G43" s="224"/>
      <c r="H43" s="224"/>
      <c r="I43" s="224"/>
      <c r="J43" s="224"/>
      <c r="K43" s="224"/>
      <c r="L43" s="224"/>
      <c r="M43" s="200"/>
      <c r="N43" s="224"/>
      <c r="O43" s="218"/>
      <c r="P43" s="229"/>
      <c r="Q43" s="229"/>
      <c r="R43" s="229"/>
      <c r="S43" s="229"/>
      <c r="T43" s="229"/>
      <c r="U43" s="229"/>
      <c r="V43" s="229"/>
      <c r="W43" s="247"/>
      <c r="X43" s="229"/>
      <c r="Y43" s="229"/>
      <c r="Z43" s="229"/>
      <c r="AA43" s="229"/>
      <c r="AB43" s="229"/>
      <c r="AC43" s="229"/>
      <c r="AD43" s="247"/>
      <c r="AE43" s="229"/>
      <c r="AF43" s="229"/>
      <c r="AG43" s="229"/>
      <c r="AH43" s="229"/>
      <c r="AI43" s="229"/>
      <c r="AJ43" s="229"/>
      <c r="AK43" s="215"/>
      <c r="AL43" s="229"/>
      <c r="AP43" s="230"/>
      <c r="AQ43" s="230"/>
      <c r="AR43" s="209"/>
      <c r="AS43" s="208"/>
      <c r="AT43" s="229"/>
      <c r="AU43" s="247"/>
      <c r="AV43" s="229"/>
      <c r="AW43" s="229"/>
      <c r="AX43" s="229"/>
      <c r="AY43" s="229"/>
      <c r="AZ43" s="229"/>
      <c r="BA43" s="247"/>
      <c r="BB43" s="229"/>
      <c r="BC43" s="229"/>
      <c r="BD43" s="229"/>
      <c r="BE43" s="229"/>
      <c r="BF43" s="229"/>
      <c r="BG43" s="229"/>
      <c r="BH43" s="247"/>
      <c r="BI43" s="229"/>
      <c r="BJ43" s="229"/>
      <c r="BK43" s="208"/>
      <c r="BL43" s="229"/>
      <c r="BM43" s="229"/>
      <c r="BN43" s="229"/>
      <c r="BO43" s="208"/>
      <c r="BP43" s="229"/>
      <c r="BS43" s="229"/>
      <c r="BT43" s="229"/>
      <c r="BU43" s="229"/>
      <c r="BV43" s="229"/>
      <c r="BW43" s="208"/>
      <c r="BX43" s="229"/>
      <c r="BY43" s="247"/>
      <c r="BZ43" s="229"/>
      <c r="CA43" s="229"/>
      <c r="CB43" s="229"/>
      <c r="CC43" s="229"/>
      <c r="CD43" s="229"/>
      <c r="CE43" s="247"/>
      <c r="CF43" s="229"/>
      <c r="CG43" s="229"/>
      <c r="CH43" s="229"/>
      <c r="CI43" s="229"/>
      <c r="CJ43" s="229"/>
      <c r="CK43" s="229"/>
      <c r="CL43" s="247"/>
      <c r="CM43" s="229"/>
      <c r="CN43" s="229"/>
      <c r="CO43" s="202"/>
      <c r="CP43" s="229"/>
      <c r="CQ43" s="229"/>
      <c r="CR43" s="229"/>
      <c r="CS43" s="215"/>
      <c r="CT43" s="229"/>
      <c r="CX43" s="230"/>
      <c r="CY43" s="209"/>
      <c r="CZ43" s="209"/>
      <c r="DA43" s="209"/>
      <c r="DB43" s="218"/>
      <c r="DC43" s="229"/>
      <c r="DD43" s="247"/>
      <c r="DE43" s="229"/>
      <c r="DF43" s="229"/>
      <c r="DG43" s="229"/>
      <c r="DH43" s="229"/>
      <c r="DI43" s="229"/>
      <c r="DJ43" s="247"/>
      <c r="DK43" s="229"/>
      <c r="DL43" s="229"/>
      <c r="DM43" s="229"/>
      <c r="DN43" s="229"/>
      <c r="DO43" s="229"/>
      <c r="DP43" s="229"/>
      <c r="DQ43" s="247"/>
      <c r="DR43" s="229"/>
      <c r="DS43" s="229"/>
      <c r="DT43" s="215"/>
      <c r="DU43" s="229"/>
      <c r="DV43" s="229"/>
      <c r="DW43" s="229"/>
      <c r="DX43" s="215"/>
      <c r="DY43" s="229"/>
      <c r="DZ43" s="229"/>
    </row>
    <row r="44" spans="1:136" x14ac:dyDescent="0.25">
      <c r="A44" s="196" t="s">
        <v>20</v>
      </c>
      <c r="B44" s="205"/>
      <c r="C44" s="206">
        <f t="shared" ref="C44:C50" si="507">SUM(N44,AQ44,BT44,CX44)</f>
        <v>158</v>
      </c>
      <c r="D44" s="207">
        <f t="shared" si="1"/>
        <v>145</v>
      </c>
      <c r="E44" s="207">
        <f t="shared" ref="E44:E50" si="508">SUM(K44:L44)</f>
        <v>13</v>
      </c>
      <c r="F44" s="208"/>
      <c r="G44" s="207">
        <f t="shared" si="2"/>
        <v>145</v>
      </c>
      <c r="H44" s="208"/>
      <c r="I44" s="207">
        <v>68</v>
      </c>
      <c r="J44" s="208"/>
      <c r="K44" s="207">
        <f t="shared" ref="K44:K49" si="509">SUM(Q44,W44,AD44,AU44,BA44,BH44,BY44,CE44,CL44,DD44,DJ44,DQ44)</f>
        <v>13</v>
      </c>
      <c r="L44" s="207">
        <f t="shared" ref="L44:L50" si="510">SUM(AL44,BP44,CT44,DY44)</f>
        <v>0</v>
      </c>
      <c r="M44" s="209"/>
      <c r="N44" s="206">
        <v>0</v>
      </c>
      <c r="O44" s="210"/>
      <c r="P44" s="211">
        <f t="shared" ref="P44:P49" si="511">N44/3</f>
        <v>0</v>
      </c>
      <c r="Q44" s="243">
        <v>0</v>
      </c>
      <c r="R44" s="212">
        <f t="shared" ref="R44:R49" si="512">P44-Q44</f>
        <v>0</v>
      </c>
      <c r="S44" s="213" t="str">
        <f t="shared" si="5"/>
        <v>NO TARGET</v>
      </c>
      <c r="T44" s="212">
        <f t="shared" ref="T44:T49" si="513">N44/3</f>
        <v>0</v>
      </c>
      <c r="U44" s="212">
        <f t="shared" ref="U44:U49" si="514">R44/2</f>
        <v>0</v>
      </c>
      <c r="V44" s="212">
        <f t="shared" ref="V44:V49" si="515">T44+U44</f>
        <v>0</v>
      </c>
      <c r="W44" s="243">
        <v>0</v>
      </c>
      <c r="X44" s="212">
        <f t="shared" ref="X44:X49" si="516">V44-W44</f>
        <v>0</v>
      </c>
      <c r="Y44" s="213" t="str">
        <f t="shared" si="9"/>
        <v>NO TARGET</v>
      </c>
      <c r="Z44" s="212">
        <f t="shared" ref="Z44:Z49" si="517">N44/3</f>
        <v>0</v>
      </c>
      <c r="AA44" s="212">
        <f t="shared" ref="AA44:AA49" si="518">R44/2</f>
        <v>0</v>
      </c>
      <c r="AB44" s="212">
        <f t="shared" ref="AB44:AB49" si="519">X44</f>
        <v>0</v>
      </c>
      <c r="AC44" s="212">
        <f t="shared" ref="AC44:AC49" si="520">SUM(Z44:AB44)</f>
        <v>0</v>
      </c>
      <c r="AD44" s="243">
        <v>0</v>
      </c>
      <c r="AE44" s="212">
        <f t="shared" ref="AE44:AE49" si="521">AC44-AD44</f>
        <v>0</v>
      </c>
      <c r="AF44" s="213" t="str">
        <f t="shared" si="15"/>
        <v>NO TARGET</v>
      </c>
      <c r="AG44" s="210"/>
      <c r="AH44" s="212">
        <f t="shared" ref="AH44:AH49" si="522">SUM(AD44,W44,Q44)</f>
        <v>0</v>
      </c>
      <c r="AI44" s="214">
        <f t="shared" ref="AI44:AI49" si="523">N44-AH44</f>
        <v>0</v>
      </c>
      <c r="AJ44" s="213" t="str">
        <f t="shared" si="75"/>
        <v>NO TARGET</v>
      </c>
      <c r="AK44" s="215"/>
      <c r="AL44" s="214"/>
      <c r="AO44" s="212">
        <f t="shared" si="18"/>
        <v>0</v>
      </c>
      <c r="AP44" s="212">
        <f t="shared" ref="AP44:AP49" si="524">AQ44+AR44</f>
        <v>0</v>
      </c>
      <c r="AQ44" s="206">
        <v>0</v>
      </c>
      <c r="AR44" s="212">
        <f t="shared" ref="AR44:AR49" si="525">AI44/3</f>
        <v>0</v>
      </c>
      <c r="AS44" s="217"/>
      <c r="AT44" s="212">
        <f t="shared" ref="AT44:AT49" si="526">AP44/3</f>
        <v>0</v>
      </c>
      <c r="AU44" s="243">
        <v>0</v>
      </c>
      <c r="AV44" s="212">
        <f t="shared" ref="AV44:AV49" si="527">AT44-AU44</f>
        <v>0</v>
      </c>
      <c r="AW44" s="213" t="str">
        <f t="shared" si="23"/>
        <v>NO TARGET</v>
      </c>
      <c r="AX44" s="212">
        <f t="shared" ref="AX44:AX49" si="528">AP44/3</f>
        <v>0</v>
      </c>
      <c r="AY44" s="212">
        <f t="shared" ref="AY44:AY49" si="529">AV44/2</f>
        <v>0</v>
      </c>
      <c r="AZ44" s="212">
        <f t="shared" ref="AZ44:AZ49" si="530">AX44+AY44</f>
        <v>0</v>
      </c>
      <c r="BA44" s="243">
        <v>0</v>
      </c>
      <c r="BB44" s="212">
        <f t="shared" ref="BB44:BB49" si="531">AZ44-BA44</f>
        <v>0</v>
      </c>
      <c r="BC44" s="213" t="str">
        <f t="shared" si="28"/>
        <v>NO TARGET</v>
      </c>
      <c r="BD44" s="212">
        <f t="shared" ref="BD44:BD49" si="532">AP44/3</f>
        <v>0</v>
      </c>
      <c r="BE44" s="212">
        <f t="shared" ref="BE44:BE49" si="533">AV44/2</f>
        <v>0</v>
      </c>
      <c r="BF44" s="212">
        <f t="shared" ref="BF44:BF49" si="534">BB44</f>
        <v>0</v>
      </c>
      <c r="BG44" s="212">
        <f t="shared" ref="BG44:BG49" si="535">SUM(BD44:BF44)</f>
        <v>0</v>
      </c>
      <c r="BH44" s="243">
        <v>13</v>
      </c>
      <c r="BI44" s="212">
        <f t="shared" ref="BI44:BI49" si="536">BG44-BH44</f>
        <v>-13</v>
      </c>
      <c r="BJ44" s="213" t="str">
        <f t="shared" si="34"/>
        <v>NO TARGET</v>
      </c>
      <c r="BK44" s="215"/>
      <c r="BL44" s="212">
        <f t="shared" ref="BL44:BL49" si="537">SUM(BH44,BA44,AU44)</f>
        <v>13</v>
      </c>
      <c r="BM44" s="214">
        <f t="shared" ref="BM44:BM49" si="538">AP44-BL44</f>
        <v>-13</v>
      </c>
      <c r="BN44" s="213" t="str">
        <f t="shared" si="76"/>
        <v>NO TARGET</v>
      </c>
      <c r="BO44" s="215"/>
      <c r="BP44" s="214">
        <v>0</v>
      </c>
      <c r="BR44" s="212">
        <f t="shared" si="37"/>
        <v>-6.5</v>
      </c>
      <c r="BS44" s="212">
        <f t="shared" ref="BS44:BS49" si="539">SUM(BT44:BV44)-BP44</f>
        <v>151.5</v>
      </c>
      <c r="BT44" s="206">
        <v>158</v>
      </c>
      <c r="BU44" s="212">
        <f t="shared" ref="BU44:BU49" si="540">AI44/3</f>
        <v>0</v>
      </c>
      <c r="BV44" s="212">
        <f t="shared" ref="BV44:BV49" si="541">BM44/2</f>
        <v>-6.5</v>
      </c>
      <c r="BW44" s="210"/>
      <c r="BX44" s="212">
        <f t="shared" ref="BX44:BX49" si="542">BS44/3</f>
        <v>50.5</v>
      </c>
      <c r="BY44" s="243">
        <v>0</v>
      </c>
      <c r="BZ44" s="212">
        <f t="shared" ref="BZ44:BZ49" si="543">BX44-BY44</f>
        <v>50.5</v>
      </c>
      <c r="CA44" s="213">
        <f t="shared" si="40"/>
        <v>0</v>
      </c>
      <c r="CB44" s="212">
        <f t="shared" ref="CB44:CB49" si="544">BS44/3</f>
        <v>50.5</v>
      </c>
      <c r="CC44" s="212">
        <f t="shared" ref="CC44:CC49" si="545">BZ44/2</f>
        <v>25.25</v>
      </c>
      <c r="CD44" s="212">
        <f t="shared" ref="CD44:CD49" si="546">CB44+CC44</f>
        <v>75.75</v>
      </c>
      <c r="CE44" s="243">
        <v>0</v>
      </c>
      <c r="CF44" s="212">
        <f t="shared" ref="CF44:CF49" si="547">CD44-CE44</f>
        <v>75.75</v>
      </c>
      <c r="CG44" s="213">
        <f t="shared" si="45"/>
        <v>0</v>
      </c>
      <c r="CH44" s="212">
        <f t="shared" ref="CH44:CH49" si="548">BS44/3</f>
        <v>50.5</v>
      </c>
      <c r="CI44" s="212">
        <f t="shared" ref="CI44:CI49" si="549">BZ44/2</f>
        <v>25.25</v>
      </c>
      <c r="CJ44" s="212">
        <f t="shared" ref="CJ44:CJ49" si="550">CF44</f>
        <v>75.75</v>
      </c>
      <c r="CK44" s="212">
        <f t="shared" ref="CK44:CK49" si="551">SUM(CH44:CJ44)</f>
        <v>151.5</v>
      </c>
      <c r="CL44" s="243">
        <v>0</v>
      </c>
      <c r="CM44" s="212">
        <f t="shared" ref="CM44:CM49" si="552">CK44-CL44</f>
        <v>151.5</v>
      </c>
      <c r="CN44" s="213">
        <f t="shared" si="0"/>
        <v>0</v>
      </c>
      <c r="CO44" s="215"/>
      <c r="CP44" s="212">
        <f t="shared" ref="CP44:CP49" si="553">SUM(CL44,CE44,BY44)</f>
        <v>0</v>
      </c>
      <c r="CQ44" s="214">
        <f t="shared" ref="CQ44:CQ49" si="554">BS44-CP44</f>
        <v>151.5</v>
      </c>
      <c r="CR44" s="213">
        <f t="shared" si="53"/>
        <v>0</v>
      </c>
      <c r="CS44" s="215"/>
      <c r="CT44" s="214"/>
      <c r="CV44" s="212">
        <f>CW44-CX44</f>
        <v>145</v>
      </c>
      <c r="CW44" s="212">
        <f t="shared" si="55"/>
        <v>145</v>
      </c>
      <c r="CX44" s="206">
        <v>0</v>
      </c>
      <c r="CY44" s="212">
        <f t="shared" ref="CY44:CY49" si="555">AI44/3</f>
        <v>0</v>
      </c>
      <c r="CZ44" s="212">
        <f t="shared" ref="CZ44:CZ49" si="556">BM44/2</f>
        <v>-6.5</v>
      </c>
      <c r="DA44" s="212">
        <f t="shared" ref="DA44:DA49" si="557">CQ44</f>
        <v>151.5</v>
      </c>
      <c r="DB44" s="210"/>
      <c r="DC44" s="212">
        <f t="shared" ref="DC44:DC49" si="558">CW44/3</f>
        <v>48.333333333333336</v>
      </c>
      <c r="DD44" s="243"/>
      <c r="DE44" s="212">
        <f t="shared" ref="DE44:DE49" si="559">DC44-DD44</f>
        <v>48.333333333333336</v>
      </c>
      <c r="DF44" s="213" t="str">
        <f t="shared" si="59"/>
        <v>NO TARGET</v>
      </c>
      <c r="DG44" s="212">
        <f t="shared" ref="DG44:DG49" si="560">CW44/3</f>
        <v>48.333333333333336</v>
      </c>
      <c r="DH44" s="212">
        <f t="shared" ref="DH44:DH49" si="561">DE44/2</f>
        <v>24.166666666666668</v>
      </c>
      <c r="DI44" s="212">
        <f t="shared" ref="DI44:DI49" si="562">DG44+DH44</f>
        <v>72.5</v>
      </c>
      <c r="DJ44" s="243"/>
      <c r="DK44" s="212">
        <f t="shared" ref="DK44:DK49" si="563">DI44-DJ44</f>
        <v>72.5</v>
      </c>
      <c r="DL44" s="213" t="str">
        <f t="shared" si="64"/>
        <v>NO TARGET</v>
      </c>
      <c r="DM44" s="212">
        <f t="shared" ref="DM44:DM49" si="564">CW44/3</f>
        <v>48.333333333333336</v>
      </c>
      <c r="DN44" s="212">
        <f t="shared" ref="DN44:DN49" si="565">DE44/2</f>
        <v>24.166666666666668</v>
      </c>
      <c r="DO44" s="212">
        <f t="shared" ref="DO44:DO49" si="566">DK44</f>
        <v>72.5</v>
      </c>
      <c r="DP44" s="212">
        <f t="shared" ref="DP44:DP49" si="567">SUM(DM44:DO44)</f>
        <v>145</v>
      </c>
      <c r="DQ44" s="243"/>
      <c r="DR44" s="212">
        <f t="shared" ref="DR44:DR49" si="568">DP44-DQ44</f>
        <v>145</v>
      </c>
      <c r="DS44" s="213" t="str">
        <f t="shared" si="70"/>
        <v>NO TARGET</v>
      </c>
      <c r="DT44" s="215"/>
      <c r="DU44" s="212">
        <f t="shared" ref="DU44:DU49" si="569">SUM(DQ44,DJ44,DD44)</f>
        <v>0</v>
      </c>
      <c r="DV44" s="214">
        <f t="shared" ref="DV44:DV49" si="570">CW44-DU44</f>
        <v>145</v>
      </c>
      <c r="DW44" s="213" t="str">
        <f t="shared" si="73"/>
        <v>NO TARGET</v>
      </c>
      <c r="DX44" s="215"/>
      <c r="DY44" s="214"/>
    </row>
    <row r="45" spans="1:136" x14ac:dyDescent="0.25">
      <c r="A45" s="196" t="s">
        <v>21</v>
      </c>
      <c r="B45" s="205"/>
      <c r="C45" s="206">
        <f t="shared" si="507"/>
        <v>6</v>
      </c>
      <c r="D45" s="207">
        <f t="shared" si="1"/>
        <v>5</v>
      </c>
      <c r="E45" s="207">
        <f t="shared" si="508"/>
        <v>1</v>
      </c>
      <c r="F45" s="208"/>
      <c r="G45" s="207">
        <f t="shared" si="2"/>
        <v>3</v>
      </c>
      <c r="H45" s="208"/>
      <c r="I45" s="207">
        <v>0</v>
      </c>
      <c r="J45" s="208"/>
      <c r="K45" s="207">
        <f t="shared" si="509"/>
        <v>1</v>
      </c>
      <c r="L45" s="207">
        <f t="shared" si="510"/>
        <v>0</v>
      </c>
      <c r="M45" s="209"/>
      <c r="N45" s="206">
        <v>1</v>
      </c>
      <c r="O45" s="210"/>
      <c r="P45" s="211">
        <f t="shared" si="511"/>
        <v>0.33333333333333331</v>
      </c>
      <c r="Q45" s="243">
        <v>0</v>
      </c>
      <c r="R45" s="212">
        <f t="shared" si="512"/>
        <v>0.33333333333333331</v>
      </c>
      <c r="S45" s="213">
        <f t="shared" si="5"/>
        <v>0</v>
      </c>
      <c r="T45" s="212">
        <f t="shared" si="513"/>
        <v>0.33333333333333331</v>
      </c>
      <c r="U45" s="212">
        <f t="shared" si="514"/>
        <v>0.16666666666666666</v>
      </c>
      <c r="V45" s="212">
        <f t="shared" si="515"/>
        <v>0.5</v>
      </c>
      <c r="W45" s="243">
        <v>0</v>
      </c>
      <c r="X45" s="212">
        <f t="shared" si="516"/>
        <v>0.5</v>
      </c>
      <c r="Y45" s="213">
        <f t="shared" si="9"/>
        <v>0</v>
      </c>
      <c r="Z45" s="212">
        <f t="shared" si="517"/>
        <v>0.33333333333333331</v>
      </c>
      <c r="AA45" s="212">
        <f t="shared" si="518"/>
        <v>0.16666666666666666</v>
      </c>
      <c r="AB45" s="212">
        <f t="shared" si="519"/>
        <v>0.5</v>
      </c>
      <c r="AC45" s="212">
        <f t="shared" si="520"/>
        <v>1</v>
      </c>
      <c r="AD45" s="243">
        <v>1</v>
      </c>
      <c r="AE45" s="212">
        <f t="shared" si="521"/>
        <v>0</v>
      </c>
      <c r="AF45" s="213">
        <f t="shared" si="15"/>
        <v>1</v>
      </c>
      <c r="AG45" s="210"/>
      <c r="AH45" s="212">
        <f t="shared" si="522"/>
        <v>1</v>
      </c>
      <c r="AI45" s="214">
        <f t="shared" si="523"/>
        <v>0</v>
      </c>
      <c r="AJ45" s="213">
        <f t="shared" si="75"/>
        <v>1</v>
      </c>
      <c r="AK45" s="215"/>
      <c r="AL45" s="214"/>
      <c r="AO45" s="212">
        <f t="shared" si="18"/>
        <v>0</v>
      </c>
      <c r="AP45" s="212">
        <f t="shared" si="524"/>
        <v>1</v>
      </c>
      <c r="AQ45" s="206">
        <v>1</v>
      </c>
      <c r="AR45" s="212">
        <f t="shared" si="525"/>
        <v>0</v>
      </c>
      <c r="AS45" s="217"/>
      <c r="AT45" s="212">
        <f t="shared" si="526"/>
        <v>0.33333333333333331</v>
      </c>
      <c r="AU45" s="243">
        <v>0</v>
      </c>
      <c r="AV45" s="212">
        <f t="shared" si="527"/>
        <v>0.33333333333333331</v>
      </c>
      <c r="AW45" s="213">
        <f t="shared" si="23"/>
        <v>0</v>
      </c>
      <c r="AX45" s="212">
        <f t="shared" si="528"/>
        <v>0.33333333333333331</v>
      </c>
      <c r="AY45" s="212">
        <f t="shared" si="529"/>
        <v>0.16666666666666666</v>
      </c>
      <c r="AZ45" s="212">
        <f t="shared" si="530"/>
        <v>0.5</v>
      </c>
      <c r="BA45" s="243">
        <v>0</v>
      </c>
      <c r="BB45" s="212">
        <f t="shared" si="531"/>
        <v>0.5</v>
      </c>
      <c r="BC45" s="213">
        <f t="shared" si="28"/>
        <v>0</v>
      </c>
      <c r="BD45" s="212">
        <f t="shared" si="532"/>
        <v>0.33333333333333331</v>
      </c>
      <c r="BE45" s="212">
        <f t="shared" si="533"/>
        <v>0.16666666666666666</v>
      </c>
      <c r="BF45" s="212">
        <f t="shared" si="534"/>
        <v>0.5</v>
      </c>
      <c r="BG45" s="212">
        <f t="shared" si="535"/>
        <v>1</v>
      </c>
      <c r="BH45" s="243">
        <v>0</v>
      </c>
      <c r="BI45" s="212">
        <f t="shared" si="536"/>
        <v>1</v>
      </c>
      <c r="BJ45" s="213">
        <f t="shared" si="34"/>
        <v>0</v>
      </c>
      <c r="BK45" s="215"/>
      <c r="BL45" s="212">
        <f t="shared" si="537"/>
        <v>0</v>
      </c>
      <c r="BM45" s="214">
        <f t="shared" si="538"/>
        <v>1</v>
      </c>
      <c r="BN45" s="213">
        <f t="shared" si="76"/>
        <v>0</v>
      </c>
      <c r="BO45" s="215"/>
      <c r="BP45" s="214">
        <v>0</v>
      </c>
      <c r="BR45" s="212">
        <f t="shared" si="37"/>
        <v>0.5</v>
      </c>
      <c r="BS45" s="212">
        <f t="shared" si="539"/>
        <v>2.5</v>
      </c>
      <c r="BT45" s="206">
        <v>2</v>
      </c>
      <c r="BU45" s="212">
        <f t="shared" si="540"/>
        <v>0</v>
      </c>
      <c r="BV45" s="212">
        <f t="shared" si="541"/>
        <v>0.5</v>
      </c>
      <c r="BW45" s="210"/>
      <c r="BX45" s="212">
        <f t="shared" si="542"/>
        <v>0.83333333333333337</v>
      </c>
      <c r="BY45" s="243">
        <v>0</v>
      </c>
      <c r="BZ45" s="212">
        <f t="shared" si="543"/>
        <v>0.83333333333333337</v>
      </c>
      <c r="CA45" s="213">
        <f t="shared" si="40"/>
        <v>0</v>
      </c>
      <c r="CB45" s="212">
        <f t="shared" si="544"/>
        <v>0.83333333333333337</v>
      </c>
      <c r="CC45" s="212">
        <f t="shared" si="545"/>
        <v>0.41666666666666669</v>
      </c>
      <c r="CD45" s="212">
        <f t="shared" si="546"/>
        <v>1.25</v>
      </c>
      <c r="CE45" s="243">
        <v>0</v>
      </c>
      <c r="CF45" s="212">
        <f t="shared" si="547"/>
        <v>1.25</v>
      </c>
      <c r="CG45" s="213">
        <f t="shared" si="45"/>
        <v>0</v>
      </c>
      <c r="CH45" s="212">
        <f t="shared" si="548"/>
        <v>0.83333333333333337</v>
      </c>
      <c r="CI45" s="212">
        <f t="shared" si="549"/>
        <v>0.41666666666666669</v>
      </c>
      <c r="CJ45" s="212">
        <f t="shared" si="550"/>
        <v>1.25</v>
      </c>
      <c r="CK45" s="212">
        <f t="shared" si="551"/>
        <v>2.5</v>
      </c>
      <c r="CL45" s="243">
        <v>0</v>
      </c>
      <c r="CM45" s="212">
        <f t="shared" si="552"/>
        <v>2.5</v>
      </c>
      <c r="CN45" s="213">
        <f t="shared" si="0"/>
        <v>0</v>
      </c>
      <c r="CO45" s="215"/>
      <c r="CP45" s="212">
        <f t="shared" si="553"/>
        <v>0</v>
      </c>
      <c r="CQ45" s="214">
        <f t="shared" si="554"/>
        <v>2.5</v>
      </c>
      <c r="CR45" s="213">
        <f t="shared" si="53"/>
        <v>0</v>
      </c>
      <c r="CS45" s="215"/>
      <c r="CT45" s="214"/>
      <c r="CV45" s="212">
        <f>CW45-CX45</f>
        <v>3</v>
      </c>
      <c r="CW45" s="212">
        <f t="shared" si="55"/>
        <v>5</v>
      </c>
      <c r="CX45" s="206">
        <v>2</v>
      </c>
      <c r="CY45" s="212">
        <f t="shared" si="555"/>
        <v>0</v>
      </c>
      <c r="CZ45" s="212">
        <f t="shared" si="556"/>
        <v>0.5</v>
      </c>
      <c r="DA45" s="212">
        <f t="shared" si="557"/>
        <v>2.5</v>
      </c>
      <c r="DB45" s="210"/>
      <c r="DC45" s="212">
        <f t="shared" si="558"/>
        <v>1.6666666666666667</v>
      </c>
      <c r="DD45" s="243"/>
      <c r="DE45" s="212">
        <f t="shared" si="559"/>
        <v>1.6666666666666667</v>
      </c>
      <c r="DF45" s="213">
        <f t="shared" si="59"/>
        <v>0</v>
      </c>
      <c r="DG45" s="212">
        <f t="shared" si="560"/>
        <v>1.6666666666666667</v>
      </c>
      <c r="DH45" s="212">
        <f t="shared" si="561"/>
        <v>0.83333333333333337</v>
      </c>
      <c r="DI45" s="212">
        <f t="shared" si="562"/>
        <v>2.5</v>
      </c>
      <c r="DJ45" s="243"/>
      <c r="DK45" s="212">
        <f t="shared" si="563"/>
        <v>2.5</v>
      </c>
      <c r="DL45" s="213">
        <f t="shared" si="64"/>
        <v>0</v>
      </c>
      <c r="DM45" s="212">
        <f t="shared" si="564"/>
        <v>1.6666666666666667</v>
      </c>
      <c r="DN45" s="212">
        <f t="shared" si="565"/>
        <v>0.83333333333333337</v>
      </c>
      <c r="DO45" s="212">
        <f t="shared" si="566"/>
        <v>2.5</v>
      </c>
      <c r="DP45" s="212">
        <f t="shared" si="567"/>
        <v>5</v>
      </c>
      <c r="DQ45" s="243"/>
      <c r="DR45" s="212">
        <f t="shared" si="568"/>
        <v>5</v>
      </c>
      <c r="DS45" s="213">
        <f t="shared" si="70"/>
        <v>0</v>
      </c>
      <c r="DT45" s="215"/>
      <c r="DU45" s="212">
        <f t="shared" si="569"/>
        <v>0</v>
      </c>
      <c r="DV45" s="214">
        <f t="shared" si="570"/>
        <v>5</v>
      </c>
      <c r="DW45" s="213">
        <f t="shared" si="73"/>
        <v>0</v>
      </c>
      <c r="DX45" s="215"/>
      <c r="DY45" s="214"/>
    </row>
    <row r="46" spans="1:136" x14ac:dyDescent="0.25">
      <c r="A46" s="196" t="s">
        <v>22</v>
      </c>
      <c r="B46" s="205"/>
      <c r="C46" s="206">
        <f t="shared" si="507"/>
        <v>88</v>
      </c>
      <c r="D46" s="207">
        <f t="shared" si="1"/>
        <v>88</v>
      </c>
      <c r="E46" s="207">
        <f t="shared" si="508"/>
        <v>0</v>
      </c>
      <c r="F46" s="208"/>
      <c r="G46" s="207">
        <f t="shared" si="2"/>
        <v>88</v>
      </c>
      <c r="H46" s="208"/>
      <c r="I46" s="207">
        <v>298</v>
      </c>
      <c r="J46" s="208"/>
      <c r="K46" s="207">
        <f t="shared" si="509"/>
        <v>0</v>
      </c>
      <c r="L46" s="207">
        <f t="shared" si="510"/>
        <v>0</v>
      </c>
      <c r="M46" s="209"/>
      <c r="N46" s="206">
        <v>0</v>
      </c>
      <c r="O46" s="210"/>
      <c r="P46" s="211">
        <f t="shared" si="511"/>
        <v>0</v>
      </c>
      <c r="Q46" s="243">
        <v>0</v>
      </c>
      <c r="R46" s="212">
        <f t="shared" si="512"/>
        <v>0</v>
      </c>
      <c r="S46" s="213" t="str">
        <f t="shared" si="5"/>
        <v>NO TARGET</v>
      </c>
      <c r="T46" s="212">
        <f t="shared" si="513"/>
        <v>0</v>
      </c>
      <c r="U46" s="212">
        <f t="shared" si="514"/>
        <v>0</v>
      </c>
      <c r="V46" s="212">
        <f t="shared" si="515"/>
        <v>0</v>
      </c>
      <c r="W46" s="243">
        <v>0</v>
      </c>
      <c r="X46" s="212">
        <f t="shared" si="516"/>
        <v>0</v>
      </c>
      <c r="Y46" s="213" t="str">
        <f t="shared" si="9"/>
        <v>NO TARGET</v>
      </c>
      <c r="Z46" s="212">
        <f t="shared" si="517"/>
        <v>0</v>
      </c>
      <c r="AA46" s="212">
        <f t="shared" si="518"/>
        <v>0</v>
      </c>
      <c r="AB46" s="212">
        <f t="shared" si="519"/>
        <v>0</v>
      </c>
      <c r="AC46" s="212">
        <f t="shared" si="520"/>
        <v>0</v>
      </c>
      <c r="AD46" s="243">
        <v>0</v>
      </c>
      <c r="AE46" s="212">
        <f t="shared" si="521"/>
        <v>0</v>
      </c>
      <c r="AF46" s="213" t="str">
        <f t="shared" si="15"/>
        <v>NO TARGET</v>
      </c>
      <c r="AG46" s="210"/>
      <c r="AH46" s="212">
        <f t="shared" si="522"/>
        <v>0</v>
      </c>
      <c r="AI46" s="214">
        <f t="shared" si="523"/>
        <v>0</v>
      </c>
      <c r="AJ46" s="213" t="str">
        <f t="shared" si="75"/>
        <v>NO TARGET</v>
      </c>
      <c r="AK46" s="215"/>
      <c r="AL46" s="214"/>
      <c r="AO46" s="212">
        <f t="shared" si="18"/>
        <v>0</v>
      </c>
      <c r="AP46" s="212">
        <f t="shared" si="524"/>
        <v>0</v>
      </c>
      <c r="AQ46" s="206">
        <v>0</v>
      </c>
      <c r="AR46" s="212">
        <f t="shared" si="525"/>
        <v>0</v>
      </c>
      <c r="AS46" s="217"/>
      <c r="AT46" s="212">
        <f t="shared" si="526"/>
        <v>0</v>
      </c>
      <c r="AU46" s="243">
        <v>0</v>
      </c>
      <c r="AV46" s="212">
        <f t="shared" si="527"/>
        <v>0</v>
      </c>
      <c r="AW46" s="213" t="str">
        <f t="shared" si="23"/>
        <v>NO TARGET</v>
      </c>
      <c r="AX46" s="212">
        <f t="shared" si="528"/>
        <v>0</v>
      </c>
      <c r="AY46" s="212">
        <f t="shared" si="529"/>
        <v>0</v>
      </c>
      <c r="AZ46" s="212">
        <f t="shared" si="530"/>
        <v>0</v>
      </c>
      <c r="BA46" s="243">
        <v>0</v>
      </c>
      <c r="BB46" s="212">
        <f t="shared" si="531"/>
        <v>0</v>
      </c>
      <c r="BC46" s="213" t="str">
        <f t="shared" si="28"/>
        <v>NO TARGET</v>
      </c>
      <c r="BD46" s="212">
        <f t="shared" si="532"/>
        <v>0</v>
      </c>
      <c r="BE46" s="212">
        <f t="shared" si="533"/>
        <v>0</v>
      </c>
      <c r="BF46" s="212">
        <f t="shared" si="534"/>
        <v>0</v>
      </c>
      <c r="BG46" s="212">
        <f t="shared" si="535"/>
        <v>0</v>
      </c>
      <c r="BH46" s="243">
        <v>0</v>
      </c>
      <c r="BI46" s="212">
        <f t="shared" si="536"/>
        <v>0</v>
      </c>
      <c r="BJ46" s="213" t="str">
        <f t="shared" si="34"/>
        <v>NO TARGET</v>
      </c>
      <c r="BK46" s="215"/>
      <c r="BL46" s="212">
        <f t="shared" si="537"/>
        <v>0</v>
      </c>
      <c r="BM46" s="214">
        <f t="shared" si="538"/>
        <v>0</v>
      </c>
      <c r="BN46" s="213" t="str">
        <f t="shared" si="76"/>
        <v>NO TARGET</v>
      </c>
      <c r="BO46" s="215"/>
      <c r="BP46" s="214">
        <v>0</v>
      </c>
      <c r="BR46" s="212">
        <f t="shared" si="37"/>
        <v>0</v>
      </c>
      <c r="BS46" s="212">
        <f t="shared" si="539"/>
        <v>88</v>
      </c>
      <c r="BT46" s="206">
        <v>88</v>
      </c>
      <c r="BU46" s="212">
        <f t="shared" si="540"/>
        <v>0</v>
      </c>
      <c r="BV46" s="212">
        <f t="shared" si="541"/>
        <v>0</v>
      </c>
      <c r="BW46" s="210"/>
      <c r="BX46" s="212">
        <f t="shared" si="542"/>
        <v>29.333333333333332</v>
      </c>
      <c r="BY46" s="243">
        <v>0</v>
      </c>
      <c r="BZ46" s="212">
        <f t="shared" si="543"/>
        <v>29.333333333333332</v>
      </c>
      <c r="CA46" s="213">
        <f t="shared" si="40"/>
        <v>0</v>
      </c>
      <c r="CB46" s="212">
        <f t="shared" si="544"/>
        <v>29.333333333333332</v>
      </c>
      <c r="CC46" s="212">
        <f t="shared" si="545"/>
        <v>14.666666666666666</v>
      </c>
      <c r="CD46" s="212">
        <f t="shared" si="546"/>
        <v>44</v>
      </c>
      <c r="CE46" s="243">
        <v>0</v>
      </c>
      <c r="CF46" s="212">
        <f t="shared" si="547"/>
        <v>44</v>
      </c>
      <c r="CG46" s="213">
        <f t="shared" si="45"/>
        <v>0</v>
      </c>
      <c r="CH46" s="212">
        <f t="shared" si="548"/>
        <v>29.333333333333332</v>
      </c>
      <c r="CI46" s="212">
        <f t="shared" si="549"/>
        <v>14.666666666666666</v>
      </c>
      <c r="CJ46" s="212">
        <f t="shared" si="550"/>
        <v>44</v>
      </c>
      <c r="CK46" s="212">
        <f t="shared" si="551"/>
        <v>88</v>
      </c>
      <c r="CL46" s="243">
        <v>0</v>
      </c>
      <c r="CM46" s="212">
        <f t="shared" si="552"/>
        <v>88</v>
      </c>
      <c r="CN46" s="213">
        <f t="shared" si="0"/>
        <v>0</v>
      </c>
      <c r="CO46" s="215"/>
      <c r="CP46" s="212">
        <f t="shared" si="553"/>
        <v>0</v>
      </c>
      <c r="CQ46" s="214">
        <f t="shared" si="554"/>
        <v>88</v>
      </c>
      <c r="CR46" s="213">
        <f t="shared" si="53"/>
        <v>0</v>
      </c>
      <c r="CS46" s="215"/>
      <c r="CT46" s="214"/>
      <c r="CV46" s="212">
        <f>CW46-CX46</f>
        <v>88</v>
      </c>
      <c r="CW46" s="212">
        <f t="shared" si="55"/>
        <v>88</v>
      </c>
      <c r="CX46" s="206">
        <v>0</v>
      </c>
      <c r="CY46" s="212">
        <f t="shared" si="555"/>
        <v>0</v>
      </c>
      <c r="CZ46" s="212">
        <f t="shared" si="556"/>
        <v>0</v>
      </c>
      <c r="DA46" s="212">
        <f t="shared" si="557"/>
        <v>88</v>
      </c>
      <c r="DB46" s="210"/>
      <c r="DC46" s="212">
        <f t="shared" si="558"/>
        <v>29.333333333333332</v>
      </c>
      <c r="DD46" s="243"/>
      <c r="DE46" s="212">
        <f t="shared" si="559"/>
        <v>29.333333333333332</v>
      </c>
      <c r="DF46" s="213" t="str">
        <f t="shared" si="59"/>
        <v>NO TARGET</v>
      </c>
      <c r="DG46" s="212">
        <f t="shared" si="560"/>
        <v>29.333333333333332</v>
      </c>
      <c r="DH46" s="212">
        <f t="shared" si="561"/>
        <v>14.666666666666666</v>
      </c>
      <c r="DI46" s="212">
        <f t="shared" si="562"/>
        <v>44</v>
      </c>
      <c r="DJ46" s="243"/>
      <c r="DK46" s="212">
        <f t="shared" si="563"/>
        <v>44</v>
      </c>
      <c r="DL46" s="213" t="str">
        <f t="shared" si="64"/>
        <v>NO TARGET</v>
      </c>
      <c r="DM46" s="212">
        <f t="shared" si="564"/>
        <v>29.333333333333332</v>
      </c>
      <c r="DN46" s="212">
        <f t="shared" si="565"/>
        <v>14.666666666666666</v>
      </c>
      <c r="DO46" s="212">
        <f t="shared" si="566"/>
        <v>44</v>
      </c>
      <c r="DP46" s="212">
        <f t="shared" si="567"/>
        <v>88</v>
      </c>
      <c r="DQ46" s="243"/>
      <c r="DR46" s="212">
        <f t="shared" si="568"/>
        <v>88</v>
      </c>
      <c r="DS46" s="213" t="str">
        <f t="shared" si="70"/>
        <v>NO TARGET</v>
      </c>
      <c r="DT46" s="215"/>
      <c r="DU46" s="212">
        <f t="shared" si="569"/>
        <v>0</v>
      </c>
      <c r="DV46" s="214">
        <f t="shared" si="570"/>
        <v>88</v>
      </c>
      <c r="DW46" s="213" t="str">
        <f t="shared" si="73"/>
        <v>NO TARGET</v>
      </c>
      <c r="DX46" s="215"/>
      <c r="DY46" s="214"/>
    </row>
    <row r="47" spans="1:136" x14ac:dyDescent="0.25">
      <c r="A47" s="196" t="s">
        <v>23</v>
      </c>
      <c r="B47" s="205"/>
      <c r="C47" s="206">
        <f t="shared" si="507"/>
        <v>44</v>
      </c>
      <c r="D47" s="207">
        <f t="shared" si="1"/>
        <v>44</v>
      </c>
      <c r="E47" s="207">
        <f t="shared" si="508"/>
        <v>0</v>
      </c>
      <c r="F47" s="208"/>
      <c r="G47" s="207">
        <f t="shared" si="2"/>
        <v>0</v>
      </c>
      <c r="H47" s="208"/>
      <c r="I47" s="207"/>
      <c r="J47" s="208"/>
      <c r="K47" s="207">
        <f t="shared" si="509"/>
        <v>0</v>
      </c>
      <c r="L47" s="207">
        <f t="shared" si="510"/>
        <v>0</v>
      </c>
      <c r="M47" s="209"/>
      <c r="N47" s="206">
        <v>0</v>
      </c>
      <c r="O47" s="210"/>
      <c r="P47" s="211">
        <f t="shared" si="511"/>
        <v>0</v>
      </c>
      <c r="Q47" s="243">
        <v>0</v>
      </c>
      <c r="R47" s="212">
        <f t="shared" si="512"/>
        <v>0</v>
      </c>
      <c r="S47" s="213" t="str">
        <f t="shared" si="5"/>
        <v>NO TARGET</v>
      </c>
      <c r="T47" s="212">
        <f t="shared" si="513"/>
        <v>0</v>
      </c>
      <c r="U47" s="212">
        <f t="shared" si="514"/>
        <v>0</v>
      </c>
      <c r="V47" s="212">
        <f t="shared" si="515"/>
        <v>0</v>
      </c>
      <c r="W47" s="243">
        <v>0</v>
      </c>
      <c r="X47" s="212">
        <f t="shared" si="516"/>
        <v>0</v>
      </c>
      <c r="Y47" s="213" t="str">
        <f t="shared" si="9"/>
        <v>NO TARGET</v>
      </c>
      <c r="Z47" s="212">
        <f t="shared" si="517"/>
        <v>0</v>
      </c>
      <c r="AA47" s="212">
        <f t="shared" si="518"/>
        <v>0</v>
      </c>
      <c r="AB47" s="212">
        <f t="shared" si="519"/>
        <v>0</v>
      </c>
      <c r="AC47" s="212">
        <f t="shared" si="520"/>
        <v>0</v>
      </c>
      <c r="AD47" s="243">
        <v>0</v>
      </c>
      <c r="AE47" s="212">
        <f t="shared" si="521"/>
        <v>0</v>
      </c>
      <c r="AF47" s="213" t="str">
        <f t="shared" si="15"/>
        <v>NO TARGET</v>
      </c>
      <c r="AG47" s="210"/>
      <c r="AH47" s="212">
        <f t="shared" si="522"/>
        <v>0</v>
      </c>
      <c r="AI47" s="214">
        <f t="shared" si="523"/>
        <v>0</v>
      </c>
      <c r="AJ47" s="213" t="str">
        <f t="shared" si="75"/>
        <v>NO TARGET</v>
      </c>
      <c r="AK47" s="215"/>
      <c r="AL47" s="214"/>
      <c r="AO47" s="212">
        <f t="shared" si="18"/>
        <v>0</v>
      </c>
      <c r="AP47" s="212">
        <f t="shared" si="524"/>
        <v>0</v>
      </c>
      <c r="AQ47" s="206">
        <v>0</v>
      </c>
      <c r="AR47" s="212">
        <f t="shared" si="525"/>
        <v>0</v>
      </c>
      <c r="AS47" s="217"/>
      <c r="AT47" s="212">
        <f t="shared" si="526"/>
        <v>0</v>
      </c>
      <c r="AU47" s="243">
        <v>0</v>
      </c>
      <c r="AV47" s="212">
        <f t="shared" si="527"/>
        <v>0</v>
      </c>
      <c r="AW47" s="213" t="str">
        <f t="shared" si="23"/>
        <v>NO TARGET</v>
      </c>
      <c r="AX47" s="212">
        <f t="shared" si="528"/>
        <v>0</v>
      </c>
      <c r="AY47" s="212">
        <f t="shared" si="529"/>
        <v>0</v>
      </c>
      <c r="AZ47" s="212">
        <f t="shared" si="530"/>
        <v>0</v>
      </c>
      <c r="BA47" s="243">
        <v>0</v>
      </c>
      <c r="BB47" s="212">
        <f t="shared" si="531"/>
        <v>0</v>
      </c>
      <c r="BC47" s="213" t="str">
        <f t="shared" si="28"/>
        <v>NO TARGET</v>
      </c>
      <c r="BD47" s="212">
        <f t="shared" si="532"/>
        <v>0</v>
      </c>
      <c r="BE47" s="212">
        <f t="shared" si="533"/>
        <v>0</v>
      </c>
      <c r="BF47" s="212">
        <f t="shared" si="534"/>
        <v>0</v>
      </c>
      <c r="BG47" s="212">
        <f t="shared" si="535"/>
        <v>0</v>
      </c>
      <c r="BH47" s="243">
        <v>0</v>
      </c>
      <c r="BI47" s="212">
        <f t="shared" si="536"/>
        <v>0</v>
      </c>
      <c r="BJ47" s="213" t="str">
        <f t="shared" si="34"/>
        <v>NO TARGET</v>
      </c>
      <c r="BK47" s="215"/>
      <c r="BL47" s="212">
        <f t="shared" si="537"/>
        <v>0</v>
      </c>
      <c r="BM47" s="214">
        <f t="shared" si="538"/>
        <v>0</v>
      </c>
      <c r="BN47" s="213" t="str">
        <f t="shared" si="76"/>
        <v>NO TARGET</v>
      </c>
      <c r="BO47" s="215"/>
      <c r="BP47" s="214">
        <v>0</v>
      </c>
      <c r="BR47" s="212">
        <f t="shared" si="37"/>
        <v>0</v>
      </c>
      <c r="BS47" s="212">
        <f t="shared" si="539"/>
        <v>0</v>
      </c>
      <c r="BT47" s="206">
        <v>0</v>
      </c>
      <c r="BU47" s="212">
        <f t="shared" si="540"/>
        <v>0</v>
      </c>
      <c r="BV47" s="212">
        <f t="shared" si="541"/>
        <v>0</v>
      </c>
      <c r="BW47" s="210"/>
      <c r="BX47" s="212">
        <f t="shared" si="542"/>
        <v>0</v>
      </c>
      <c r="BY47" s="243">
        <v>0</v>
      </c>
      <c r="BZ47" s="212">
        <f t="shared" si="543"/>
        <v>0</v>
      </c>
      <c r="CA47" s="213" t="str">
        <f t="shared" si="40"/>
        <v>NO TARGET</v>
      </c>
      <c r="CB47" s="212">
        <f t="shared" si="544"/>
        <v>0</v>
      </c>
      <c r="CC47" s="212">
        <f t="shared" si="545"/>
        <v>0</v>
      </c>
      <c r="CD47" s="212">
        <f t="shared" si="546"/>
        <v>0</v>
      </c>
      <c r="CE47" s="243">
        <v>0</v>
      </c>
      <c r="CF47" s="212">
        <f t="shared" si="547"/>
        <v>0</v>
      </c>
      <c r="CG47" s="213" t="str">
        <f t="shared" si="45"/>
        <v>NO TARGET</v>
      </c>
      <c r="CH47" s="212">
        <f t="shared" si="548"/>
        <v>0</v>
      </c>
      <c r="CI47" s="212">
        <f t="shared" si="549"/>
        <v>0</v>
      </c>
      <c r="CJ47" s="212">
        <f t="shared" si="550"/>
        <v>0</v>
      </c>
      <c r="CK47" s="212">
        <f t="shared" si="551"/>
        <v>0</v>
      </c>
      <c r="CL47" s="243">
        <v>0</v>
      </c>
      <c r="CM47" s="212">
        <f t="shared" si="552"/>
        <v>0</v>
      </c>
      <c r="CN47" s="213" t="str">
        <f t="shared" si="0"/>
        <v>NO TARGET</v>
      </c>
      <c r="CO47" s="215"/>
      <c r="CP47" s="212">
        <f t="shared" si="553"/>
        <v>0</v>
      </c>
      <c r="CQ47" s="214">
        <f t="shared" si="554"/>
        <v>0</v>
      </c>
      <c r="CR47" s="213" t="str">
        <f t="shared" si="53"/>
        <v>NO TARGET</v>
      </c>
      <c r="CS47" s="215"/>
      <c r="CT47" s="214"/>
      <c r="CV47" s="212">
        <f t="shared" si="54"/>
        <v>0</v>
      </c>
      <c r="CW47" s="212">
        <f t="shared" si="55"/>
        <v>44</v>
      </c>
      <c r="CX47" s="206">
        <v>44</v>
      </c>
      <c r="CY47" s="212">
        <f t="shared" si="555"/>
        <v>0</v>
      </c>
      <c r="CZ47" s="212">
        <f t="shared" si="556"/>
        <v>0</v>
      </c>
      <c r="DA47" s="212">
        <f t="shared" si="557"/>
        <v>0</v>
      </c>
      <c r="DB47" s="210"/>
      <c r="DC47" s="212">
        <f t="shared" si="558"/>
        <v>14.666666666666666</v>
      </c>
      <c r="DD47" s="243"/>
      <c r="DE47" s="212">
        <f t="shared" si="559"/>
        <v>14.666666666666666</v>
      </c>
      <c r="DF47" s="213">
        <f t="shared" si="59"/>
        <v>0</v>
      </c>
      <c r="DG47" s="212">
        <f t="shared" si="560"/>
        <v>14.666666666666666</v>
      </c>
      <c r="DH47" s="212">
        <f t="shared" si="561"/>
        <v>7.333333333333333</v>
      </c>
      <c r="DI47" s="212">
        <f t="shared" si="562"/>
        <v>22</v>
      </c>
      <c r="DJ47" s="243"/>
      <c r="DK47" s="212">
        <f t="shared" si="563"/>
        <v>22</v>
      </c>
      <c r="DL47" s="213">
        <f t="shared" si="64"/>
        <v>0</v>
      </c>
      <c r="DM47" s="212">
        <f t="shared" si="564"/>
        <v>14.666666666666666</v>
      </c>
      <c r="DN47" s="212">
        <f t="shared" si="565"/>
        <v>7.333333333333333</v>
      </c>
      <c r="DO47" s="212">
        <f t="shared" si="566"/>
        <v>22</v>
      </c>
      <c r="DP47" s="212">
        <f t="shared" si="567"/>
        <v>44</v>
      </c>
      <c r="DQ47" s="243"/>
      <c r="DR47" s="212">
        <f t="shared" si="568"/>
        <v>44</v>
      </c>
      <c r="DS47" s="213">
        <f t="shared" si="70"/>
        <v>0</v>
      </c>
      <c r="DT47" s="215"/>
      <c r="DU47" s="212">
        <f t="shared" si="569"/>
        <v>0</v>
      </c>
      <c r="DV47" s="214">
        <f t="shared" si="570"/>
        <v>44</v>
      </c>
      <c r="DW47" s="213">
        <f t="shared" si="73"/>
        <v>0</v>
      </c>
      <c r="DX47" s="215"/>
      <c r="DY47" s="214"/>
    </row>
    <row r="48" spans="1:136" x14ac:dyDescent="0.25">
      <c r="A48" s="196" t="s">
        <v>24</v>
      </c>
      <c r="B48" s="205"/>
      <c r="C48" s="206">
        <f t="shared" si="507"/>
        <v>11</v>
      </c>
      <c r="D48" s="207">
        <f t="shared" si="1"/>
        <v>11</v>
      </c>
      <c r="E48" s="207">
        <f t="shared" si="508"/>
        <v>0</v>
      </c>
      <c r="F48" s="208"/>
      <c r="G48" s="207">
        <f t="shared" si="2"/>
        <v>11</v>
      </c>
      <c r="H48" s="208"/>
      <c r="I48" s="207"/>
      <c r="J48" s="208"/>
      <c r="K48" s="207">
        <f t="shared" si="509"/>
        <v>0</v>
      </c>
      <c r="L48" s="207">
        <f t="shared" si="510"/>
        <v>0</v>
      </c>
      <c r="M48" s="209"/>
      <c r="N48" s="206">
        <v>0</v>
      </c>
      <c r="O48" s="210"/>
      <c r="P48" s="211">
        <f t="shared" si="511"/>
        <v>0</v>
      </c>
      <c r="Q48" s="243">
        <v>0</v>
      </c>
      <c r="R48" s="212">
        <f t="shared" si="512"/>
        <v>0</v>
      </c>
      <c r="S48" s="213" t="str">
        <f t="shared" si="5"/>
        <v>NO TARGET</v>
      </c>
      <c r="T48" s="212">
        <f t="shared" si="513"/>
        <v>0</v>
      </c>
      <c r="U48" s="212">
        <f t="shared" si="514"/>
        <v>0</v>
      </c>
      <c r="V48" s="212">
        <f t="shared" si="515"/>
        <v>0</v>
      </c>
      <c r="W48" s="243">
        <v>0</v>
      </c>
      <c r="X48" s="212">
        <f t="shared" si="516"/>
        <v>0</v>
      </c>
      <c r="Y48" s="213" t="str">
        <f t="shared" si="9"/>
        <v>NO TARGET</v>
      </c>
      <c r="Z48" s="212">
        <f t="shared" si="517"/>
        <v>0</v>
      </c>
      <c r="AA48" s="212">
        <f t="shared" si="518"/>
        <v>0</v>
      </c>
      <c r="AB48" s="212">
        <f t="shared" si="519"/>
        <v>0</v>
      </c>
      <c r="AC48" s="212">
        <f t="shared" si="520"/>
        <v>0</v>
      </c>
      <c r="AD48" s="243">
        <v>0</v>
      </c>
      <c r="AE48" s="212">
        <f t="shared" si="521"/>
        <v>0</v>
      </c>
      <c r="AF48" s="213" t="str">
        <f t="shared" si="15"/>
        <v>NO TARGET</v>
      </c>
      <c r="AG48" s="210"/>
      <c r="AH48" s="212">
        <f t="shared" si="522"/>
        <v>0</v>
      </c>
      <c r="AI48" s="214">
        <f t="shared" si="523"/>
        <v>0</v>
      </c>
      <c r="AJ48" s="213" t="str">
        <f t="shared" si="75"/>
        <v>NO TARGET</v>
      </c>
      <c r="AK48" s="215"/>
      <c r="AL48" s="214"/>
      <c r="AO48" s="212">
        <f t="shared" si="18"/>
        <v>0</v>
      </c>
      <c r="AP48" s="212">
        <f t="shared" si="524"/>
        <v>0</v>
      </c>
      <c r="AQ48" s="206">
        <v>0</v>
      </c>
      <c r="AR48" s="212">
        <f t="shared" si="525"/>
        <v>0</v>
      </c>
      <c r="AS48" s="217"/>
      <c r="AT48" s="212">
        <f t="shared" si="526"/>
        <v>0</v>
      </c>
      <c r="AU48" s="243">
        <v>0</v>
      </c>
      <c r="AV48" s="212">
        <f t="shared" si="527"/>
        <v>0</v>
      </c>
      <c r="AW48" s="213" t="str">
        <f t="shared" si="23"/>
        <v>NO TARGET</v>
      </c>
      <c r="AX48" s="212">
        <f t="shared" si="528"/>
        <v>0</v>
      </c>
      <c r="AY48" s="212">
        <f t="shared" si="529"/>
        <v>0</v>
      </c>
      <c r="AZ48" s="212">
        <f t="shared" si="530"/>
        <v>0</v>
      </c>
      <c r="BA48" s="243">
        <v>0</v>
      </c>
      <c r="BB48" s="212">
        <f t="shared" si="531"/>
        <v>0</v>
      </c>
      <c r="BC48" s="213" t="str">
        <f t="shared" si="28"/>
        <v>NO TARGET</v>
      </c>
      <c r="BD48" s="212">
        <f t="shared" si="532"/>
        <v>0</v>
      </c>
      <c r="BE48" s="212">
        <f t="shared" si="533"/>
        <v>0</v>
      </c>
      <c r="BF48" s="212">
        <f t="shared" si="534"/>
        <v>0</v>
      </c>
      <c r="BG48" s="212">
        <f t="shared" si="535"/>
        <v>0</v>
      </c>
      <c r="BH48" s="243">
        <v>0</v>
      </c>
      <c r="BI48" s="212">
        <f t="shared" si="536"/>
        <v>0</v>
      </c>
      <c r="BJ48" s="213" t="str">
        <f t="shared" si="34"/>
        <v>NO TARGET</v>
      </c>
      <c r="BK48" s="215"/>
      <c r="BL48" s="212">
        <f t="shared" si="537"/>
        <v>0</v>
      </c>
      <c r="BM48" s="214">
        <f t="shared" si="538"/>
        <v>0</v>
      </c>
      <c r="BN48" s="213" t="str">
        <f t="shared" si="76"/>
        <v>NO TARGET</v>
      </c>
      <c r="BO48" s="215"/>
      <c r="BP48" s="214">
        <v>0</v>
      </c>
      <c r="BR48" s="212">
        <f t="shared" si="37"/>
        <v>0</v>
      </c>
      <c r="BS48" s="212">
        <f t="shared" si="539"/>
        <v>11</v>
      </c>
      <c r="BT48" s="206">
        <v>11</v>
      </c>
      <c r="BU48" s="212">
        <f t="shared" si="540"/>
        <v>0</v>
      </c>
      <c r="BV48" s="212">
        <f t="shared" si="541"/>
        <v>0</v>
      </c>
      <c r="BW48" s="210"/>
      <c r="BX48" s="212">
        <f t="shared" si="542"/>
        <v>3.6666666666666665</v>
      </c>
      <c r="BY48" s="243">
        <v>0</v>
      </c>
      <c r="BZ48" s="212">
        <f t="shared" si="543"/>
        <v>3.6666666666666665</v>
      </c>
      <c r="CA48" s="213">
        <f t="shared" si="40"/>
        <v>0</v>
      </c>
      <c r="CB48" s="212">
        <f t="shared" si="544"/>
        <v>3.6666666666666665</v>
      </c>
      <c r="CC48" s="212">
        <f t="shared" si="545"/>
        <v>1.8333333333333333</v>
      </c>
      <c r="CD48" s="212">
        <f t="shared" si="546"/>
        <v>5.5</v>
      </c>
      <c r="CE48" s="243">
        <v>0</v>
      </c>
      <c r="CF48" s="212">
        <f t="shared" si="547"/>
        <v>5.5</v>
      </c>
      <c r="CG48" s="213">
        <f t="shared" si="45"/>
        <v>0</v>
      </c>
      <c r="CH48" s="212">
        <f t="shared" si="548"/>
        <v>3.6666666666666665</v>
      </c>
      <c r="CI48" s="212">
        <f t="shared" si="549"/>
        <v>1.8333333333333333</v>
      </c>
      <c r="CJ48" s="212">
        <f t="shared" si="550"/>
        <v>5.5</v>
      </c>
      <c r="CK48" s="212">
        <f t="shared" si="551"/>
        <v>11</v>
      </c>
      <c r="CL48" s="243">
        <v>0</v>
      </c>
      <c r="CM48" s="212">
        <f t="shared" si="552"/>
        <v>11</v>
      </c>
      <c r="CN48" s="213">
        <f t="shared" si="0"/>
        <v>0</v>
      </c>
      <c r="CO48" s="215"/>
      <c r="CP48" s="212">
        <f t="shared" si="553"/>
        <v>0</v>
      </c>
      <c r="CQ48" s="214">
        <f t="shared" si="554"/>
        <v>11</v>
      </c>
      <c r="CR48" s="213">
        <f t="shared" si="53"/>
        <v>0</v>
      </c>
      <c r="CS48" s="215"/>
      <c r="CT48" s="214"/>
      <c r="CV48" s="212">
        <f t="shared" si="54"/>
        <v>11</v>
      </c>
      <c r="CW48" s="212">
        <f t="shared" si="55"/>
        <v>11</v>
      </c>
      <c r="CX48" s="206">
        <v>0</v>
      </c>
      <c r="CY48" s="212">
        <f t="shared" si="555"/>
        <v>0</v>
      </c>
      <c r="CZ48" s="212">
        <f t="shared" si="556"/>
        <v>0</v>
      </c>
      <c r="DA48" s="212">
        <f t="shared" si="557"/>
        <v>11</v>
      </c>
      <c r="DB48" s="210"/>
      <c r="DC48" s="212">
        <f t="shared" si="558"/>
        <v>3.6666666666666665</v>
      </c>
      <c r="DD48" s="243"/>
      <c r="DE48" s="212">
        <f t="shared" si="559"/>
        <v>3.6666666666666665</v>
      </c>
      <c r="DF48" s="213" t="str">
        <f t="shared" si="59"/>
        <v>NO TARGET</v>
      </c>
      <c r="DG48" s="212">
        <f t="shared" si="560"/>
        <v>3.6666666666666665</v>
      </c>
      <c r="DH48" s="212">
        <f t="shared" si="561"/>
        <v>1.8333333333333333</v>
      </c>
      <c r="DI48" s="212">
        <f t="shared" si="562"/>
        <v>5.5</v>
      </c>
      <c r="DJ48" s="243"/>
      <c r="DK48" s="212">
        <f t="shared" si="563"/>
        <v>5.5</v>
      </c>
      <c r="DL48" s="213" t="str">
        <f t="shared" si="64"/>
        <v>NO TARGET</v>
      </c>
      <c r="DM48" s="212">
        <f t="shared" si="564"/>
        <v>3.6666666666666665</v>
      </c>
      <c r="DN48" s="212">
        <f t="shared" si="565"/>
        <v>1.8333333333333333</v>
      </c>
      <c r="DO48" s="212">
        <f t="shared" si="566"/>
        <v>5.5</v>
      </c>
      <c r="DP48" s="212">
        <f t="shared" si="567"/>
        <v>11</v>
      </c>
      <c r="DQ48" s="243"/>
      <c r="DR48" s="212">
        <f t="shared" si="568"/>
        <v>11</v>
      </c>
      <c r="DS48" s="213" t="str">
        <f t="shared" si="70"/>
        <v>NO TARGET</v>
      </c>
      <c r="DT48" s="215"/>
      <c r="DU48" s="212">
        <f t="shared" si="569"/>
        <v>0</v>
      </c>
      <c r="DV48" s="214">
        <f t="shared" si="570"/>
        <v>11</v>
      </c>
      <c r="DW48" s="213" t="str">
        <f t="shared" si="73"/>
        <v>NO TARGET</v>
      </c>
      <c r="DX48" s="215"/>
      <c r="DY48" s="214"/>
    </row>
    <row r="49" spans="1:160" x14ac:dyDescent="0.25">
      <c r="A49" s="196" t="s">
        <v>25</v>
      </c>
      <c r="B49" s="205"/>
      <c r="C49" s="206">
        <f t="shared" si="507"/>
        <v>28</v>
      </c>
      <c r="D49" s="207">
        <f t="shared" si="1"/>
        <v>24</v>
      </c>
      <c r="E49" s="207">
        <f t="shared" si="508"/>
        <v>4</v>
      </c>
      <c r="F49" s="208"/>
      <c r="G49" s="207">
        <f t="shared" si="2"/>
        <v>10</v>
      </c>
      <c r="H49" s="208"/>
      <c r="I49" s="207"/>
      <c r="J49" s="208"/>
      <c r="K49" s="207">
        <f t="shared" si="509"/>
        <v>4</v>
      </c>
      <c r="L49" s="207">
        <f t="shared" si="510"/>
        <v>0</v>
      </c>
      <c r="M49" s="209"/>
      <c r="N49" s="206">
        <v>0</v>
      </c>
      <c r="O49" s="210"/>
      <c r="P49" s="211">
        <f t="shared" si="511"/>
        <v>0</v>
      </c>
      <c r="Q49" s="243">
        <v>0</v>
      </c>
      <c r="R49" s="212">
        <f t="shared" si="512"/>
        <v>0</v>
      </c>
      <c r="S49" s="213" t="str">
        <f t="shared" si="5"/>
        <v>NO TARGET</v>
      </c>
      <c r="T49" s="212">
        <f t="shared" si="513"/>
        <v>0</v>
      </c>
      <c r="U49" s="212">
        <f t="shared" si="514"/>
        <v>0</v>
      </c>
      <c r="V49" s="212">
        <f t="shared" si="515"/>
        <v>0</v>
      </c>
      <c r="W49" s="243">
        <v>0</v>
      </c>
      <c r="X49" s="212">
        <f t="shared" si="516"/>
        <v>0</v>
      </c>
      <c r="Y49" s="213" t="str">
        <f t="shared" si="9"/>
        <v>NO TARGET</v>
      </c>
      <c r="Z49" s="212">
        <f t="shared" si="517"/>
        <v>0</v>
      </c>
      <c r="AA49" s="212">
        <f t="shared" si="518"/>
        <v>0</v>
      </c>
      <c r="AB49" s="212">
        <f t="shared" si="519"/>
        <v>0</v>
      </c>
      <c r="AC49" s="212">
        <f t="shared" si="520"/>
        <v>0</v>
      </c>
      <c r="AD49" s="243">
        <v>0</v>
      </c>
      <c r="AE49" s="212">
        <f t="shared" si="521"/>
        <v>0</v>
      </c>
      <c r="AF49" s="213" t="str">
        <f t="shared" si="15"/>
        <v>NO TARGET</v>
      </c>
      <c r="AG49" s="210"/>
      <c r="AH49" s="212">
        <f t="shared" si="522"/>
        <v>0</v>
      </c>
      <c r="AI49" s="214">
        <f t="shared" si="523"/>
        <v>0</v>
      </c>
      <c r="AJ49" s="213" t="str">
        <f t="shared" si="75"/>
        <v>NO TARGET</v>
      </c>
      <c r="AK49" s="215"/>
      <c r="AL49" s="214"/>
      <c r="AO49" s="212">
        <f t="shared" si="18"/>
        <v>0</v>
      </c>
      <c r="AP49" s="212">
        <f t="shared" si="524"/>
        <v>0</v>
      </c>
      <c r="AQ49" s="206">
        <v>0</v>
      </c>
      <c r="AR49" s="212">
        <f t="shared" si="525"/>
        <v>0</v>
      </c>
      <c r="AS49" s="217"/>
      <c r="AT49" s="212">
        <f t="shared" si="526"/>
        <v>0</v>
      </c>
      <c r="AU49" s="243">
        <v>0</v>
      </c>
      <c r="AV49" s="212">
        <f t="shared" si="527"/>
        <v>0</v>
      </c>
      <c r="AW49" s="213" t="str">
        <f t="shared" si="23"/>
        <v>NO TARGET</v>
      </c>
      <c r="AX49" s="212">
        <f t="shared" si="528"/>
        <v>0</v>
      </c>
      <c r="AY49" s="212">
        <f t="shared" si="529"/>
        <v>0</v>
      </c>
      <c r="AZ49" s="212">
        <f t="shared" si="530"/>
        <v>0</v>
      </c>
      <c r="BA49" s="243">
        <v>0</v>
      </c>
      <c r="BB49" s="212">
        <f t="shared" si="531"/>
        <v>0</v>
      </c>
      <c r="BC49" s="213" t="str">
        <f t="shared" si="28"/>
        <v>NO TARGET</v>
      </c>
      <c r="BD49" s="212">
        <f t="shared" si="532"/>
        <v>0</v>
      </c>
      <c r="BE49" s="212">
        <f t="shared" si="533"/>
        <v>0</v>
      </c>
      <c r="BF49" s="212">
        <f t="shared" si="534"/>
        <v>0</v>
      </c>
      <c r="BG49" s="212">
        <f t="shared" si="535"/>
        <v>0</v>
      </c>
      <c r="BH49" s="243">
        <v>4</v>
      </c>
      <c r="BI49" s="212">
        <f t="shared" si="536"/>
        <v>-4</v>
      </c>
      <c r="BJ49" s="213" t="str">
        <f t="shared" si="34"/>
        <v>NO TARGET</v>
      </c>
      <c r="BK49" s="215"/>
      <c r="BL49" s="212">
        <f t="shared" si="537"/>
        <v>4</v>
      </c>
      <c r="BM49" s="214">
        <f t="shared" si="538"/>
        <v>-4</v>
      </c>
      <c r="BN49" s="213" t="str">
        <f t="shared" si="76"/>
        <v>NO TARGET</v>
      </c>
      <c r="BO49" s="215"/>
      <c r="BP49" s="214">
        <v>0</v>
      </c>
      <c r="BR49" s="212">
        <f t="shared" si="37"/>
        <v>-2</v>
      </c>
      <c r="BS49" s="212">
        <f t="shared" si="539"/>
        <v>12</v>
      </c>
      <c r="BT49" s="206">
        <v>14</v>
      </c>
      <c r="BU49" s="212">
        <f t="shared" si="540"/>
        <v>0</v>
      </c>
      <c r="BV49" s="212">
        <f t="shared" si="541"/>
        <v>-2</v>
      </c>
      <c r="BW49" s="210"/>
      <c r="BX49" s="212">
        <f t="shared" si="542"/>
        <v>4</v>
      </c>
      <c r="BY49" s="243">
        <v>0</v>
      </c>
      <c r="BZ49" s="212">
        <f t="shared" si="543"/>
        <v>4</v>
      </c>
      <c r="CA49" s="213">
        <f t="shared" si="40"/>
        <v>0</v>
      </c>
      <c r="CB49" s="212">
        <f t="shared" si="544"/>
        <v>4</v>
      </c>
      <c r="CC49" s="212">
        <f t="shared" si="545"/>
        <v>2</v>
      </c>
      <c r="CD49" s="212">
        <f t="shared" si="546"/>
        <v>6</v>
      </c>
      <c r="CE49" s="243">
        <v>0</v>
      </c>
      <c r="CF49" s="212">
        <f t="shared" si="547"/>
        <v>6</v>
      </c>
      <c r="CG49" s="213">
        <f t="shared" si="45"/>
        <v>0</v>
      </c>
      <c r="CH49" s="212">
        <f t="shared" si="548"/>
        <v>4</v>
      </c>
      <c r="CI49" s="212">
        <f t="shared" si="549"/>
        <v>2</v>
      </c>
      <c r="CJ49" s="212">
        <f t="shared" si="550"/>
        <v>6</v>
      </c>
      <c r="CK49" s="212">
        <f t="shared" si="551"/>
        <v>12</v>
      </c>
      <c r="CL49" s="243">
        <v>0</v>
      </c>
      <c r="CM49" s="212">
        <f t="shared" si="552"/>
        <v>12</v>
      </c>
      <c r="CN49" s="213">
        <f t="shared" si="0"/>
        <v>0</v>
      </c>
      <c r="CO49" s="215"/>
      <c r="CP49" s="212">
        <f t="shared" si="553"/>
        <v>0</v>
      </c>
      <c r="CQ49" s="214">
        <f t="shared" si="554"/>
        <v>12</v>
      </c>
      <c r="CR49" s="213">
        <f t="shared" si="53"/>
        <v>0</v>
      </c>
      <c r="CS49" s="215"/>
      <c r="CT49" s="214"/>
      <c r="CV49" s="212">
        <f t="shared" si="54"/>
        <v>10</v>
      </c>
      <c r="CW49" s="212">
        <f t="shared" si="55"/>
        <v>24</v>
      </c>
      <c r="CX49" s="206">
        <v>14</v>
      </c>
      <c r="CY49" s="212">
        <f t="shared" si="555"/>
        <v>0</v>
      </c>
      <c r="CZ49" s="212">
        <f t="shared" si="556"/>
        <v>-2</v>
      </c>
      <c r="DA49" s="212">
        <f t="shared" si="557"/>
        <v>12</v>
      </c>
      <c r="DB49" s="210"/>
      <c r="DC49" s="212">
        <f t="shared" si="558"/>
        <v>8</v>
      </c>
      <c r="DD49" s="243"/>
      <c r="DE49" s="212">
        <f t="shared" si="559"/>
        <v>8</v>
      </c>
      <c r="DF49" s="213">
        <f t="shared" si="59"/>
        <v>0</v>
      </c>
      <c r="DG49" s="212">
        <f t="shared" si="560"/>
        <v>8</v>
      </c>
      <c r="DH49" s="212">
        <f t="shared" si="561"/>
        <v>4</v>
      </c>
      <c r="DI49" s="212">
        <f t="shared" si="562"/>
        <v>12</v>
      </c>
      <c r="DJ49" s="243"/>
      <c r="DK49" s="212">
        <f t="shared" si="563"/>
        <v>12</v>
      </c>
      <c r="DL49" s="213">
        <f t="shared" si="64"/>
        <v>0</v>
      </c>
      <c r="DM49" s="212">
        <f t="shared" si="564"/>
        <v>8</v>
      </c>
      <c r="DN49" s="212">
        <f t="shared" si="565"/>
        <v>4</v>
      </c>
      <c r="DO49" s="212">
        <f t="shared" si="566"/>
        <v>12</v>
      </c>
      <c r="DP49" s="212">
        <f t="shared" si="567"/>
        <v>24</v>
      </c>
      <c r="DQ49" s="243"/>
      <c r="DR49" s="212">
        <f t="shared" si="568"/>
        <v>24</v>
      </c>
      <c r="DS49" s="213">
        <f t="shared" si="70"/>
        <v>0</v>
      </c>
      <c r="DT49" s="215"/>
      <c r="DU49" s="212">
        <f t="shared" si="569"/>
        <v>0</v>
      </c>
      <c r="DV49" s="214">
        <f t="shared" si="570"/>
        <v>24</v>
      </c>
      <c r="DW49" s="213">
        <f t="shared" si="73"/>
        <v>0</v>
      </c>
      <c r="DX49" s="215"/>
      <c r="DY49" s="214"/>
    </row>
    <row r="50" spans="1:160" x14ac:dyDescent="0.25">
      <c r="A50" s="204" t="s">
        <v>51</v>
      </c>
      <c r="B50" s="205"/>
      <c r="C50" s="206">
        <f t="shared" si="507"/>
        <v>335</v>
      </c>
      <c r="D50" s="207">
        <f t="shared" si="1"/>
        <v>317</v>
      </c>
      <c r="E50" s="207">
        <f t="shared" si="508"/>
        <v>18</v>
      </c>
      <c r="F50" s="218"/>
      <c r="G50" s="207">
        <f t="shared" si="2"/>
        <v>257</v>
      </c>
      <c r="H50" s="218"/>
      <c r="I50" s="207">
        <f>SUM(I44:I49)</f>
        <v>366</v>
      </c>
      <c r="J50" s="218"/>
      <c r="K50" s="219">
        <f>SUM(K44:K49)</f>
        <v>18</v>
      </c>
      <c r="L50" s="207">
        <f t="shared" si="510"/>
        <v>0</v>
      </c>
      <c r="M50" s="209"/>
      <c r="N50" s="212">
        <f>SUM(N44:N49)</f>
        <v>1</v>
      </c>
      <c r="O50" s="220"/>
      <c r="P50" s="212">
        <f t="shared" ref="P50:R50" si="571">SUM(P44:P49)</f>
        <v>0.33333333333333331</v>
      </c>
      <c r="Q50" s="212">
        <f t="shared" si="571"/>
        <v>0</v>
      </c>
      <c r="R50" s="212">
        <f t="shared" si="571"/>
        <v>0.33333333333333331</v>
      </c>
      <c r="S50" s="213">
        <f t="shared" si="5"/>
        <v>0</v>
      </c>
      <c r="T50" s="212">
        <f t="shared" ref="T50:U50" si="572">SUM(T44:T49)</f>
        <v>0.33333333333333331</v>
      </c>
      <c r="U50" s="212">
        <f t="shared" si="572"/>
        <v>0.16666666666666666</v>
      </c>
      <c r="V50" s="212">
        <f>SUM(V44:V49)</f>
        <v>0.5</v>
      </c>
      <c r="W50" s="212">
        <f>SUM(W44:W49)</f>
        <v>0</v>
      </c>
      <c r="X50" s="212">
        <f>SUM(X44:X49)</f>
        <v>0.5</v>
      </c>
      <c r="Y50" s="213">
        <f t="shared" si="9"/>
        <v>0</v>
      </c>
      <c r="Z50" s="212">
        <f t="shared" ref="Z50" si="573">SUM(Z44:Z49)</f>
        <v>0.33333333333333331</v>
      </c>
      <c r="AA50" s="212">
        <f t="shared" ref="AA50" si="574">SUM(AA44:AA49)</f>
        <v>0.16666666666666666</v>
      </c>
      <c r="AB50" s="212">
        <f t="shared" ref="AB50" si="575">SUM(AB44:AB49)</f>
        <v>0.5</v>
      </c>
      <c r="AC50" s="212">
        <f t="shared" ref="AC50:AE50" si="576">SUM(AC44:AC49)</f>
        <v>1</v>
      </c>
      <c r="AD50" s="212">
        <f t="shared" si="576"/>
        <v>1</v>
      </c>
      <c r="AE50" s="212">
        <f t="shared" si="576"/>
        <v>0</v>
      </c>
      <c r="AF50" s="213">
        <f t="shared" si="15"/>
        <v>1</v>
      </c>
      <c r="AG50" s="220"/>
      <c r="AH50" s="212">
        <f t="shared" ref="AH50:AI50" si="577">SUM(AH44:AH49)</f>
        <v>1</v>
      </c>
      <c r="AI50" s="212">
        <f t="shared" si="577"/>
        <v>0</v>
      </c>
      <c r="AJ50" s="213">
        <f t="shared" si="75"/>
        <v>1</v>
      </c>
      <c r="AK50" s="215"/>
      <c r="AL50" s="212">
        <f t="shared" ref="AL50" si="578">SUM(AL44:AL49)</f>
        <v>0</v>
      </c>
      <c r="AO50" s="212">
        <f t="shared" si="18"/>
        <v>0</v>
      </c>
      <c r="AP50" s="212">
        <f t="shared" ref="AP50:AR50" si="579">SUM(AP44:AP49)</f>
        <v>1</v>
      </c>
      <c r="AQ50" s="212">
        <f t="shared" si="579"/>
        <v>1</v>
      </c>
      <c r="AR50" s="212">
        <f t="shared" si="579"/>
        <v>0</v>
      </c>
      <c r="AS50" s="222"/>
      <c r="AT50" s="212">
        <f t="shared" ref="AT50:AV50" si="580">SUM(AT44:AT49)</f>
        <v>0.33333333333333331</v>
      </c>
      <c r="AU50" s="212">
        <f t="shared" si="580"/>
        <v>0</v>
      </c>
      <c r="AV50" s="212">
        <f t="shared" si="580"/>
        <v>0.33333333333333331</v>
      </c>
      <c r="AW50" s="213">
        <f t="shared" si="23"/>
        <v>0</v>
      </c>
      <c r="AX50" s="212">
        <f t="shared" ref="AX50" si="581">SUM(AX44:AX49)</f>
        <v>0.33333333333333331</v>
      </c>
      <c r="AY50" s="212">
        <f t="shared" ref="AY50" si="582">SUM(AY44:AY49)</f>
        <v>0.16666666666666666</v>
      </c>
      <c r="AZ50" s="212">
        <f t="shared" ref="AZ50:BB50" si="583">SUM(AZ44:AZ49)</f>
        <v>0.5</v>
      </c>
      <c r="BA50" s="212">
        <f t="shared" si="583"/>
        <v>0</v>
      </c>
      <c r="BB50" s="212">
        <f t="shared" si="583"/>
        <v>0.5</v>
      </c>
      <c r="BC50" s="213">
        <f t="shared" si="28"/>
        <v>0</v>
      </c>
      <c r="BD50" s="212">
        <f t="shared" ref="BD50" si="584">SUM(BD44:BD49)</f>
        <v>0.33333333333333331</v>
      </c>
      <c r="BE50" s="212">
        <f t="shared" ref="BE50" si="585">SUM(BE44:BE49)</f>
        <v>0.16666666666666666</v>
      </c>
      <c r="BF50" s="212">
        <f t="shared" ref="BF50" si="586">SUM(BF44:BF49)</f>
        <v>0.5</v>
      </c>
      <c r="BG50" s="212">
        <f t="shared" ref="BG50:BI50" si="587">SUM(BG44:BG49)</f>
        <v>1</v>
      </c>
      <c r="BH50" s="212">
        <f t="shared" si="587"/>
        <v>17</v>
      </c>
      <c r="BI50" s="212">
        <f t="shared" si="587"/>
        <v>-16</v>
      </c>
      <c r="BJ50" s="213">
        <f t="shared" si="34"/>
        <v>17</v>
      </c>
      <c r="BK50" s="215"/>
      <c r="BL50" s="212">
        <f t="shared" ref="BL50:BM50" si="588">SUM(BL44:BL49)</f>
        <v>17</v>
      </c>
      <c r="BM50" s="212">
        <f t="shared" si="588"/>
        <v>-16</v>
      </c>
      <c r="BN50" s="213">
        <f t="shared" si="76"/>
        <v>17</v>
      </c>
      <c r="BO50" s="215"/>
      <c r="BP50" s="212">
        <f t="shared" ref="BP50" si="589">SUM(BP44:BP49)</f>
        <v>0</v>
      </c>
      <c r="BR50" s="212">
        <f t="shared" si="37"/>
        <v>-8</v>
      </c>
      <c r="BS50" s="212">
        <f>SUM(BS44:BS49)</f>
        <v>265</v>
      </c>
      <c r="BT50" s="212">
        <f>SUM(BT44:BT49)</f>
        <v>273</v>
      </c>
      <c r="BU50" s="212"/>
      <c r="BV50" s="212"/>
      <c r="BW50" s="220"/>
      <c r="BX50" s="212">
        <f t="shared" ref="BX50:BZ50" si="590">SUM(BX44:BX49)</f>
        <v>88.333333333333343</v>
      </c>
      <c r="BY50" s="212">
        <f t="shared" si="590"/>
        <v>0</v>
      </c>
      <c r="BZ50" s="212">
        <f t="shared" si="590"/>
        <v>88.333333333333343</v>
      </c>
      <c r="CA50" s="213">
        <f t="shared" si="40"/>
        <v>0</v>
      </c>
      <c r="CB50" s="212">
        <f t="shared" ref="CB50" si="591">SUM(CB44:CB49)</f>
        <v>88.333333333333343</v>
      </c>
      <c r="CC50" s="212">
        <f t="shared" ref="CC50" si="592">SUM(CC44:CC49)</f>
        <v>44.166666666666671</v>
      </c>
      <c r="CD50" s="212">
        <f t="shared" ref="CD50:CF50" si="593">SUM(CD44:CD49)</f>
        <v>132.5</v>
      </c>
      <c r="CE50" s="212">
        <f t="shared" si="593"/>
        <v>0</v>
      </c>
      <c r="CF50" s="212">
        <f t="shared" si="593"/>
        <v>132.5</v>
      </c>
      <c r="CG50" s="213">
        <f t="shared" si="45"/>
        <v>0</v>
      </c>
      <c r="CH50" s="221"/>
      <c r="CI50" s="221"/>
      <c r="CJ50" s="221"/>
      <c r="CK50" s="212">
        <f t="shared" ref="CK50:CM50" si="594">SUM(CK44:CK49)</f>
        <v>265</v>
      </c>
      <c r="CL50" s="212">
        <f t="shared" si="594"/>
        <v>0</v>
      </c>
      <c r="CM50" s="212">
        <f t="shared" si="594"/>
        <v>265</v>
      </c>
      <c r="CN50" s="213">
        <f t="shared" si="0"/>
        <v>0</v>
      </c>
      <c r="CO50" s="215"/>
      <c r="CP50" s="212">
        <f t="shared" ref="CP50:CQ50" si="595">SUM(CP44:CP49)</f>
        <v>0</v>
      </c>
      <c r="CQ50" s="212">
        <f t="shared" si="595"/>
        <v>265</v>
      </c>
      <c r="CR50" s="213">
        <f t="shared" si="53"/>
        <v>0</v>
      </c>
      <c r="CS50" s="215"/>
      <c r="CT50" s="212">
        <f t="shared" ref="CT50" si="596">SUM(CT44:CT49)</f>
        <v>0</v>
      </c>
      <c r="CV50" s="212">
        <f t="shared" si="54"/>
        <v>257</v>
      </c>
      <c r="CW50" s="212">
        <f>SUM(CW44:CW49)</f>
        <v>317</v>
      </c>
      <c r="CX50" s="212">
        <f>SUM(CX44:CX49)</f>
        <v>60</v>
      </c>
      <c r="CY50" s="212">
        <f t="shared" ref="CY50" si="597">SUM(CY44:CY49)</f>
        <v>0</v>
      </c>
      <c r="CZ50" s="212">
        <f t="shared" ref="CZ50" si="598">SUM(CZ44:CZ49)</f>
        <v>-8</v>
      </c>
      <c r="DA50" s="212">
        <f t="shared" ref="DA50" si="599">SUM(DA44:DA49)</f>
        <v>265</v>
      </c>
      <c r="DB50" s="220"/>
      <c r="DC50" s="212">
        <f t="shared" ref="DC50:DE50" si="600">SUM(DC44:DC49)</f>
        <v>105.66666666666667</v>
      </c>
      <c r="DD50" s="212">
        <f t="shared" si="600"/>
        <v>0</v>
      </c>
      <c r="DE50" s="212">
        <f t="shared" si="600"/>
        <v>105.66666666666667</v>
      </c>
      <c r="DF50" s="213">
        <f t="shared" si="59"/>
        <v>0</v>
      </c>
      <c r="DG50" s="212">
        <f t="shared" ref="DG50" si="601">SUM(DG44:DG49)</f>
        <v>105.66666666666667</v>
      </c>
      <c r="DH50" s="212">
        <f t="shared" ref="DH50" si="602">SUM(DH44:DH49)</f>
        <v>52.833333333333336</v>
      </c>
      <c r="DI50" s="212">
        <f t="shared" ref="DI50:DK50" si="603">SUM(DI44:DI49)</f>
        <v>158.5</v>
      </c>
      <c r="DJ50" s="212">
        <f t="shared" si="603"/>
        <v>0</v>
      </c>
      <c r="DK50" s="212">
        <f t="shared" si="603"/>
        <v>158.5</v>
      </c>
      <c r="DL50" s="213">
        <f t="shared" si="64"/>
        <v>0</v>
      </c>
      <c r="DM50" s="212">
        <f t="shared" ref="DM50" si="604">SUM(DM44:DM49)</f>
        <v>105.66666666666667</v>
      </c>
      <c r="DN50" s="212">
        <f t="shared" ref="DN50" si="605">SUM(DN44:DN49)</f>
        <v>52.833333333333336</v>
      </c>
      <c r="DO50" s="212">
        <f t="shared" ref="DO50" si="606">SUM(DO44:DO49)</f>
        <v>158.5</v>
      </c>
      <c r="DP50" s="212">
        <f t="shared" ref="DP50:DR50" si="607">SUM(DP44:DP49)</f>
        <v>317</v>
      </c>
      <c r="DQ50" s="212">
        <f t="shared" si="607"/>
        <v>0</v>
      </c>
      <c r="DR50" s="212">
        <f t="shared" si="607"/>
        <v>317</v>
      </c>
      <c r="DS50" s="213">
        <f t="shared" si="70"/>
        <v>0</v>
      </c>
      <c r="DT50" s="215"/>
      <c r="DU50" s="212">
        <f t="shared" ref="DU50:DV50" si="608">SUM(DU44:DU49)</f>
        <v>0</v>
      </c>
      <c r="DV50" s="212">
        <f t="shared" si="608"/>
        <v>317</v>
      </c>
      <c r="DW50" s="213">
        <f t="shared" si="73"/>
        <v>0</v>
      </c>
      <c r="DX50" s="215"/>
      <c r="DY50" s="212">
        <f t="shared" ref="DY50" si="609">SUM(DY44:DY49)</f>
        <v>0</v>
      </c>
    </row>
    <row r="51" spans="1:160" s="160" customFormat="1" ht="6" customHeight="1" x14ac:dyDescent="0.25">
      <c r="A51" s="223"/>
      <c r="B51" s="205"/>
      <c r="C51" s="205"/>
      <c r="D51" s="205"/>
      <c r="E51" s="224"/>
      <c r="F51" s="224"/>
      <c r="G51" s="224"/>
      <c r="H51" s="224"/>
      <c r="I51" s="224"/>
      <c r="J51" s="224"/>
      <c r="K51" s="224"/>
      <c r="L51" s="224"/>
      <c r="M51" s="200"/>
      <c r="N51" s="224"/>
      <c r="O51" s="218"/>
      <c r="P51" s="229"/>
      <c r="Q51" s="229"/>
      <c r="R51" s="229"/>
      <c r="S51" s="229"/>
      <c r="T51" s="229"/>
      <c r="U51" s="229"/>
      <c r="V51" s="229"/>
      <c r="W51" s="247"/>
      <c r="X51" s="229"/>
      <c r="Y51" s="229"/>
      <c r="Z51" s="229"/>
      <c r="AA51" s="229"/>
      <c r="AB51" s="229"/>
      <c r="AC51" s="229"/>
      <c r="AD51" s="247"/>
      <c r="AE51" s="229"/>
      <c r="AF51" s="229"/>
      <c r="AG51" s="229"/>
      <c r="AH51" s="229"/>
      <c r="AI51" s="229"/>
      <c r="AJ51" s="229"/>
      <c r="AK51" s="229"/>
      <c r="AL51" s="229"/>
      <c r="AP51" s="230"/>
      <c r="AQ51" s="230"/>
      <c r="AR51" s="209"/>
      <c r="AS51" s="218"/>
      <c r="AT51" s="229"/>
      <c r="AU51" s="247"/>
      <c r="AV51" s="229"/>
      <c r="AW51" s="229"/>
      <c r="AX51" s="229"/>
      <c r="AY51" s="229"/>
      <c r="AZ51" s="229"/>
      <c r="BA51" s="247"/>
      <c r="BB51" s="229"/>
      <c r="BC51" s="229"/>
      <c r="BD51" s="229"/>
      <c r="BE51" s="229"/>
      <c r="BF51" s="229"/>
      <c r="BG51" s="229"/>
      <c r="BH51" s="247"/>
      <c r="BI51" s="229"/>
      <c r="BJ51" s="229"/>
      <c r="BK51" s="229"/>
      <c r="BL51" s="229"/>
      <c r="BM51" s="229"/>
      <c r="BN51" s="229"/>
      <c r="BO51" s="229"/>
      <c r="BP51" s="229"/>
      <c r="BX51" s="229"/>
      <c r="BY51" s="247"/>
      <c r="BZ51" s="229"/>
      <c r="CA51" s="229"/>
      <c r="CB51" s="229"/>
      <c r="CC51" s="229"/>
      <c r="CD51" s="229"/>
      <c r="CE51" s="247"/>
      <c r="CF51" s="229"/>
      <c r="CG51" s="229"/>
      <c r="CH51" s="229"/>
      <c r="CI51" s="229"/>
      <c r="CJ51" s="229"/>
      <c r="CK51" s="229"/>
      <c r="CL51" s="247"/>
      <c r="CM51" s="229"/>
      <c r="CN51" s="229"/>
      <c r="CO51" s="229"/>
      <c r="CP51" s="229"/>
      <c r="CQ51" s="229"/>
      <c r="CR51" s="229"/>
      <c r="CS51" s="229"/>
      <c r="CT51" s="229"/>
      <c r="CY51" s="209"/>
      <c r="CZ51" s="209"/>
      <c r="DA51" s="209"/>
      <c r="DB51" s="218"/>
      <c r="DC51" s="229"/>
      <c r="DD51" s="247"/>
      <c r="DE51" s="229"/>
      <c r="DF51" s="229"/>
      <c r="DG51" s="229"/>
      <c r="DH51" s="229"/>
      <c r="DI51" s="229"/>
      <c r="DJ51" s="247"/>
      <c r="DK51" s="229"/>
      <c r="DL51" s="229"/>
      <c r="DM51" s="229"/>
      <c r="DN51" s="229"/>
      <c r="DO51" s="229"/>
      <c r="DP51" s="229"/>
      <c r="DQ51" s="247"/>
      <c r="DR51" s="229"/>
      <c r="DS51" s="229"/>
      <c r="DT51" s="202"/>
      <c r="DU51" s="229"/>
      <c r="DV51" s="229"/>
      <c r="DW51" s="229"/>
      <c r="DX51" s="229"/>
      <c r="DY51" s="229"/>
      <c r="DZ51" s="229"/>
    </row>
    <row r="52" spans="1:160" x14ac:dyDescent="0.25">
      <c r="A52" s="236" t="s">
        <v>30</v>
      </c>
      <c r="B52" s="205"/>
      <c r="C52" s="205"/>
      <c r="D52" s="205"/>
      <c r="E52" s="208"/>
      <c r="F52" s="208"/>
      <c r="G52" s="208"/>
      <c r="H52" s="208"/>
      <c r="I52" s="208"/>
      <c r="J52" s="208"/>
      <c r="K52" s="208"/>
      <c r="L52" s="208"/>
      <c r="M52" s="200"/>
      <c r="N52" s="208"/>
      <c r="O52" s="208"/>
      <c r="P52" s="208"/>
      <c r="Q52" s="208"/>
      <c r="R52" s="208"/>
      <c r="S52" s="208"/>
      <c r="T52" s="208"/>
      <c r="U52" s="208"/>
      <c r="V52" s="208"/>
      <c r="W52" s="245"/>
      <c r="X52" s="208"/>
      <c r="Y52" s="208"/>
      <c r="Z52" s="208"/>
      <c r="AA52" s="208"/>
      <c r="AB52" s="208"/>
      <c r="AC52" s="208"/>
      <c r="AD52" s="245"/>
      <c r="AE52" s="208"/>
      <c r="AF52" s="208"/>
      <c r="AG52" s="208"/>
      <c r="AH52" s="208"/>
      <c r="AI52" s="208"/>
      <c r="AJ52" s="208"/>
      <c r="AK52" s="208"/>
      <c r="AL52" s="208"/>
      <c r="AM52" s="208"/>
      <c r="AN52" s="208"/>
      <c r="AO52" s="208"/>
      <c r="AP52" s="208"/>
      <c r="AQ52" s="208"/>
      <c r="AR52" s="208"/>
      <c r="AS52" s="208"/>
      <c r="AT52" s="208"/>
      <c r="AU52" s="245"/>
      <c r="AV52" s="208"/>
      <c r="AW52" s="208"/>
      <c r="AX52" s="208"/>
      <c r="AY52" s="208"/>
      <c r="AZ52" s="208"/>
      <c r="BA52" s="245"/>
      <c r="BB52" s="208"/>
      <c r="BC52" s="208"/>
      <c r="BD52" s="208"/>
      <c r="BE52" s="208"/>
      <c r="BF52" s="208"/>
      <c r="BG52" s="208"/>
      <c r="BH52" s="245"/>
      <c r="BI52" s="208"/>
      <c r="BJ52" s="208"/>
      <c r="BK52" s="208"/>
      <c r="BL52" s="208"/>
      <c r="BM52" s="208"/>
      <c r="BN52" s="208"/>
      <c r="BO52" s="208"/>
      <c r="BP52" s="208"/>
      <c r="BQ52" s="208"/>
      <c r="BR52" s="208"/>
      <c r="BS52" s="208"/>
      <c r="BT52" s="208"/>
      <c r="BU52" s="208"/>
      <c r="BV52" s="208"/>
      <c r="BW52" s="208"/>
      <c r="BX52" s="208"/>
      <c r="BY52" s="245"/>
      <c r="BZ52" s="208"/>
      <c r="CA52" s="208"/>
      <c r="CB52" s="208"/>
      <c r="CC52" s="208"/>
      <c r="CD52" s="208"/>
      <c r="CE52" s="245"/>
      <c r="CF52" s="208"/>
      <c r="CG52" s="208"/>
      <c r="CH52" s="208"/>
      <c r="CI52" s="208"/>
      <c r="CJ52" s="208"/>
      <c r="CK52" s="208"/>
      <c r="CL52" s="245"/>
      <c r="CM52" s="208"/>
      <c r="CN52" s="208"/>
      <c r="CO52" s="208"/>
      <c r="CP52" s="208"/>
      <c r="CQ52" s="208"/>
      <c r="CR52" s="208"/>
      <c r="CS52" s="208"/>
      <c r="CT52" s="208"/>
      <c r="CU52" s="208"/>
      <c r="CV52" s="208"/>
      <c r="CW52" s="208"/>
      <c r="CX52" s="208"/>
      <c r="CY52" s="208"/>
      <c r="CZ52" s="208"/>
      <c r="DA52" s="208"/>
      <c r="DB52" s="208"/>
      <c r="DC52" s="208"/>
      <c r="DD52" s="245"/>
      <c r="DE52" s="208"/>
      <c r="DF52" s="208"/>
      <c r="DG52" s="208"/>
      <c r="DH52" s="208"/>
      <c r="DI52" s="208"/>
      <c r="DJ52" s="245"/>
      <c r="DK52" s="208"/>
      <c r="DL52" s="208"/>
      <c r="DM52" s="208"/>
      <c r="DN52" s="208"/>
      <c r="DO52" s="208"/>
      <c r="DP52" s="208"/>
      <c r="DQ52" s="245"/>
      <c r="DR52" s="208"/>
      <c r="DS52" s="208"/>
      <c r="DT52" s="208"/>
      <c r="DU52" s="208"/>
      <c r="DV52" s="208"/>
      <c r="DW52" s="208"/>
      <c r="DX52" s="208"/>
      <c r="DY52" s="208"/>
      <c r="DZ52" s="208"/>
      <c r="EA52" s="208"/>
      <c r="EB52" s="208"/>
      <c r="EC52" s="208"/>
      <c r="ED52" s="208"/>
      <c r="EE52" s="208"/>
      <c r="EF52" s="208"/>
      <c r="EG52" s="161"/>
      <c r="EH52" s="161"/>
      <c r="EI52" s="161"/>
      <c r="EJ52" s="161"/>
      <c r="EK52" s="161"/>
      <c r="EL52" s="161"/>
      <c r="EM52" s="161"/>
      <c r="EN52" s="161"/>
      <c r="EO52" s="161"/>
      <c r="EP52" s="161"/>
      <c r="EQ52" s="161"/>
      <c r="ER52" s="161"/>
      <c r="ES52" s="161"/>
      <c r="ET52" s="161"/>
      <c r="EU52" s="161"/>
      <c r="EV52" s="161"/>
      <c r="EW52" s="161"/>
      <c r="EX52" s="161"/>
      <c r="EY52" s="161"/>
      <c r="EZ52" s="161"/>
      <c r="FA52" s="161"/>
      <c r="FB52" s="161"/>
      <c r="FC52" s="161"/>
      <c r="FD52" s="161"/>
    </row>
    <row r="53" spans="1:160" x14ac:dyDescent="0.25">
      <c r="A53" s="237" t="s">
        <v>26</v>
      </c>
      <c r="B53" s="205"/>
      <c r="C53" s="206">
        <f>SUM(N53,AQ53,BT53,CX53)</f>
        <v>2</v>
      </c>
      <c r="D53" s="207">
        <f t="shared" si="1"/>
        <v>-1</v>
      </c>
      <c r="E53" s="207">
        <f>SUM(K53:L53)</f>
        <v>3</v>
      </c>
      <c r="F53" s="208"/>
      <c r="G53" s="207">
        <f t="shared" si="2"/>
        <v>-1</v>
      </c>
      <c r="H53" s="208"/>
      <c r="I53" s="207"/>
      <c r="J53" s="208"/>
      <c r="K53" s="207">
        <f>SUM(Q53,W53,AD53,AU53,BA53,BH53,BY53,CE53,CL53,DD53,DJ53,DQ53)</f>
        <v>3</v>
      </c>
      <c r="L53" s="207">
        <f>SUM(AL53,BP53,CT53,DY53)</f>
        <v>0</v>
      </c>
      <c r="M53" s="209"/>
      <c r="N53" s="206">
        <v>0</v>
      </c>
      <c r="O53" s="210"/>
      <c r="P53" s="211">
        <f t="shared" ref="P53:P56" si="610">N53/3</f>
        <v>0</v>
      </c>
      <c r="Q53" s="243">
        <v>0</v>
      </c>
      <c r="R53" s="212">
        <f t="shared" ref="R53:R56" si="611">P53-Q53</f>
        <v>0</v>
      </c>
      <c r="S53" s="213" t="str">
        <f t="shared" si="5"/>
        <v>NO TARGET</v>
      </c>
      <c r="T53" s="212">
        <f t="shared" ref="T53:T56" si="612">N53/3</f>
        <v>0</v>
      </c>
      <c r="U53" s="212">
        <f t="shared" ref="U53:U56" si="613">R53/2</f>
        <v>0</v>
      </c>
      <c r="V53" s="212">
        <f t="shared" ref="V53:V56" si="614">T53+U53</f>
        <v>0</v>
      </c>
      <c r="W53" s="243">
        <v>0</v>
      </c>
      <c r="X53" s="212">
        <f t="shared" ref="X53:X56" si="615">V53-W53</f>
        <v>0</v>
      </c>
      <c r="Y53" s="213" t="str">
        <f t="shared" si="9"/>
        <v>NO TARGET</v>
      </c>
      <c r="Z53" s="212">
        <f t="shared" ref="Z53:Z56" si="616">N53/3</f>
        <v>0</v>
      </c>
      <c r="AA53" s="212">
        <f t="shared" ref="AA53:AA56" si="617">R53/2</f>
        <v>0</v>
      </c>
      <c r="AB53" s="212">
        <f t="shared" ref="AB53:AB56" si="618">X53</f>
        <v>0</v>
      </c>
      <c r="AC53" s="212">
        <f t="shared" ref="AC53:AC56" si="619">SUM(Z53:AB53)</f>
        <v>0</v>
      </c>
      <c r="AD53" s="243">
        <v>0</v>
      </c>
      <c r="AE53" s="212">
        <f t="shared" ref="AE53:AE56" si="620">AC53-AD53</f>
        <v>0</v>
      </c>
      <c r="AF53" s="213" t="str">
        <f t="shared" si="15"/>
        <v>NO TARGET</v>
      </c>
      <c r="AG53" s="210"/>
      <c r="AH53" s="212">
        <f t="shared" ref="AH53:AH56" si="621">SUM(AD53,W53,Q53)</f>
        <v>0</v>
      </c>
      <c r="AI53" s="214">
        <f t="shared" ref="AI53:AI56" si="622">N53-AH53</f>
        <v>0</v>
      </c>
      <c r="AJ53" s="213" t="str">
        <f t="shared" si="75"/>
        <v>NO TARGET</v>
      </c>
      <c r="AK53" s="215"/>
      <c r="AL53" s="214"/>
      <c r="AO53" s="212">
        <f t="shared" si="18"/>
        <v>0</v>
      </c>
      <c r="AP53" s="212">
        <f t="shared" ref="AP53:AP56" si="623">AQ53+AR53</f>
        <v>0</v>
      </c>
      <c r="AQ53" s="206">
        <v>0</v>
      </c>
      <c r="AR53" s="212">
        <f t="shared" ref="AR53:AR56" si="624">AI53/3</f>
        <v>0</v>
      </c>
      <c r="AS53" s="217"/>
      <c r="AT53" s="212">
        <f t="shared" ref="AT53:AT56" si="625">AP53/3</f>
        <v>0</v>
      </c>
      <c r="AU53" s="243">
        <v>0</v>
      </c>
      <c r="AV53" s="212">
        <f t="shared" ref="AV53:AV56" si="626">AT53-AU53</f>
        <v>0</v>
      </c>
      <c r="AW53" s="213" t="str">
        <f t="shared" si="23"/>
        <v>NO TARGET</v>
      </c>
      <c r="AX53" s="212">
        <f t="shared" ref="AX53:AX56" si="627">AP53/3</f>
        <v>0</v>
      </c>
      <c r="AY53" s="212">
        <f t="shared" ref="AY53:AY56" si="628">AV53/2</f>
        <v>0</v>
      </c>
      <c r="AZ53" s="212">
        <f t="shared" ref="AZ53:AZ56" si="629">AX53+AY53</f>
        <v>0</v>
      </c>
      <c r="BA53" s="243">
        <v>0</v>
      </c>
      <c r="BB53" s="212">
        <f t="shared" ref="BB53:BB56" si="630">AZ53-BA53</f>
        <v>0</v>
      </c>
      <c r="BC53" s="213" t="str">
        <f t="shared" si="28"/>
        <v>NO TARGET</v>
      </c>
      <c r="BD53" s="212">
        <f t="shared" ref="BD53:BD56" si="631">AP53/3</f>
        <v>0</v>
      </c>
      <c r="BE53" s="212">
        <f t="shared" ref="BE53:BE56" si="632">AV53/2</f>
        <v>0</v>
      </c>
      <c r="BF53" s="212">
        <f t="shared" ref="BF53:BF56" si="633">BB53</f>
        <v>0</v>
      </c>
      <c r="BG53" s="212">
        <f t="shared" ref="BG53:BG56" si="634">SUM(BD53:BF53)</f>
        <v>0</v>
      </c>
      <c r="BH53" s="243">
        <v>0</v>
      </c>
      <c r="BI53" s="212">
        <f t="shared" ref="BI53:BI56" si="635">BG53-BH53</f>
        <v>0</v>
      </c>
      <c r="BJ53" s="213" t="str">
        <f t="shared" si="34"/>
        <v>NO TARGET</v>
      </c>
      <c r="BK53" s="215"/>
      <c r="BL53" s="212">
        <f t="shared" ref="BL53:BL56" si="636">SUM(BH53,BA53,AU53)</f>
        <v>0</v>
      </c>
      <c r="BM53" s="214">
        <f t="shared" ref="BM53:BM56" si="637">AP53-BL53</f>
        <v>0</v>
      </c>
      <c r="BN53" s="213" t="str">
        <f t="shared" si="76"/>
        <v>NO TARGET</v>
      </c>
      <c r="BO53" s="215"/>
      <c r="BP53" s="214">
        <v>0</v>
      </c>
      <c r="BR53" s="212">
        <f t="shared" si="37"/>
        <v>0</v>
      </c>
      <c r="BS53" s="212">
        <f>SUM(BT53:BV53)-BP53</f>
        <v>2</v>
      </c>
      <c r="BT53" s="206">
        <v>2</v>
      </c>
      <c r="BU53" s="212">
        <f>AI53/3</f>
        <v>0</v>
      </c>
      <c r="BV53" s="212">
        <f>BM53/2</f>
        <v>0</v>
      </c>
      <c r="BW53" s="210"/>
      <c r="BX53" s="212">
        <f t="shared" ref="BX53:BX56" si="638">BS53/3</f>
        <v>0.66666666666666663</v>
      </c>
      <c r="BY53" s="243">
        <v>0</v>
      </c>
      <c r="BZ53" s="212">
        <f t="shared" ref="BZ53:BZ56" si="639">BX53-BY53</f>
        <v>0.66666666666666663</v>
      </c>
      <c r="CA53" s="213">
        <f t="shared" si="40"/>
        <v>0</v>
      </c>
      <c r="CB53" s="212">
        <f t="shared" ref="CB53:CB56" si="640">BS53/3</f>
        <v>0.66666666666666663</v>
      </c>
      <c r="CC53" s="212">
        <f t="shared" ref="CC53:CC56" si="641">BZ53/2</f>
        <v>0.33333333333333331</v>
      </c>
      <c r="CD53" s="212">
        <f t="shared" ref="CD53:CD56" si="642">CB53+CC53</f>
        <v>1</v>
      </c>
      <c r="CE53" s="243">
        <v>0</v>
      </c>
      <c r="CF53" s="212">
        <f t="shared" ref="CF53:CF56" si="643">CD53-CE53</f>
        <v>1</v>
      </c>
      <c r="CG53" s="213">
        <f t="shared" si="45"/>
        <v>0</v>
      </c>
      <c r="CH53" s="212">
        <f t="shared" ref="CH53:CH56" si="644">BS53/3</f>
        <v>0.66666666666666663</v>
      </c>
      <c r="CI53" s="212">
        <f t="shared" ref="CI53:CI56" si="645">BZ53/2</f>
        <v>0.33333333333333331</v>
      </c>
      <c r="CJ53" s="212">
        <f t="shared" ref="CJ53:CJ56" si="646">CF53</f>
        <v>1</v>
      </c>
      <c r="CK53" s="212">
        <f t="shared" ref="CK53:CK56" si="647">SUM(CH53:CJ53)</f>
        <v>2</v>
      </c>
      <c r="CL53" s="243">
        <v>3</v>
      </c>
      <c r="CM53" s="212">
        <f t="shared" ref="CM53:CM56" si="648">CK53-CL53</f>
        <v>-1</v>
      </c>
      <c r="CN53" s="213">
        <f t="shared" si="0"/>
        <v>1.5</v>
      </c>
      <c r="CO53" s="215"/>
      <c r="CP53" s="212">
        <f t="shared" ref="CP53:CP56" si="649">SUM(CL53,CE53,BY53)</f>
        <v>3</v>
      </c>
      <c r="CQ53" s="214">
        <f t="shared" ref="CQ53:CQ56" si="650">BS53-CP53</f>
        <v>-1</v>
      </c>
      <c r="CR53" s="213">
        <f t="shared" si="53"/>
        <v>1.5</v>
      </c>
      <c r="CS53" s="215"/>
      <c r="CT53" s="214"/>
      <c r="CV53" s="212">
        <f t="shared" si="54"/>
        <v>-1</v>
      </c>
      <c r="CW53" s="212">
        <f t="shared" si="55"/>
        <v>-1</v>
      </c>
      <c r="CX53" s="206">
        <v>0</v>
      </c>
      <c r="CY53" s="212">
        <f>AI53/3</f>
        <v>0</v>
      </c>
      <c r="CZ53" s="212">
        <f>BM53/2</f>
        <v>0</v>
      </c>
      <c r="DA53" s="212">
        <f t="shared" ref="DA53:DA56" si="651">CQ53</f>
        <v>-1</v>
      </c>
      <c r="DB53" s="210"/>
      <c r="DC53" s="212">
        <f t="shared" ref="DC53:DC56" si="652">CW53/3</f>
        <v>-0.33333333333333331</v>
      </c>
      <c r="DD53" s="243"/>
      <c r="DE53" s="212">
        <f t="shared" ref="DE53:DE56" si="653">DC53-DD53</f>
        <v>-0.33333333333333331</v>
      </c>
      <c r="DF53" s="213" t="str">
        <f t="shared" si="59"/>
        <v>NO TARGET</v>
      </c>
      <c r="DG53" s="212">
        <f t="shared" ref="DG53:DG56" si="654">CW53/3</f>
        <v>-0.33333333333333331</v>
      </c>
      <c r="DH53" s="212">
        <f t="shared" ref="DH53:DH56" si="655">DE53/2</f>
        <v>-0.16666666666666666</v>
      </c>
      <c r="DI53" s="212">
        <f t="shared" ref="DI53:DI56" si="656">DG53+DH53</f>
        <v>-0.5</v>
      </c>
      <c r="DJ53" s="243"/>
      <c r="DK53" s="212">
        <f t="shared" ref="DK53:DK56" si="657">DI53-DJ53</f>
        <v>-0.5</v>
      </c>
      <c r="DL53" s="213" t="str">
        <f t="shared" si="64"/>
        <v>NO TARGET</v>
      </c>
      <c r="DM53" s="212">
        <f t="shared" ref="DM53:DM56" si="658">CW53/3</f>
        <v>-0.33333333333333331</v>
      </c>
      <c r="DN53" s="212">
        <f t="shared" ref="DN53:DN56" si="659">DE53/2</f>
        <v>-0.16666666666666666</v>
      </c>
      <c r="DO53" s="212">
        <f t="shared" ref="DO53:DO56" si="660">DK53</f>
        <v>-0.5</v>
      </c>
      <c r="DP53" s="212">
        <f t="shared" ref="DP53:DP56" si="661">SUM(DM53:DO53)</f>
        <v>-1</v>
      </c>
      <c r="DQ53" s="243"/>
      <c r="DR53" s="212">
        <f t="shared" ref="DR53:DR56" si="662">DP53-DQ53</f>
        <v>-1</v>
      </c>
      <c r="DS53" s="213" t="str">
        <f t="shared" si="70"/>
        <v>NO TARGET</v>
      </c>
      <c r="DT53" s="215"/>
      <c r="DU53" s="212">
        <f t="shared" ref="DU53:DU56" si="663">SUM(DQ53,DJ53,DD53)</f>
        <v>0</v>
      </c>
      <c r="DV53" s="214">
        <f t="shared" ref="DV53:DV56" si="664">CW53-DU53</f>
        <v>-1</v>
      </c>
      <c r="DW53" s="213" t="str">
        <f t="shared" si="73"/>
        <v>NO TARGET</v>
      </c>
      <c r="DX53" s="215"/>
      <c r="DY53" s="214"/>
      <c r="EG53" s="161"/>
      <c r="EH53" s="161"/>
      <c r="EI53" s="161"/>
      <c r="EJ53" s="161"/>
      <c r="EK53" s="161"/>
      <c r="EL53" s="161"/>
      <c r="EM53" s="161"/>
      <c r="EN53" s="161"/>
      <c r="EO53" s="161"/>
      <c r="EP53" s="161"/>
      <c r="EQ53" s="161"/>
      <c r="ER53" s="161"/>
      <c r="ES53" s="161"/>
      <c r="ET53" s="161"/>
      <c r="EU53" s="161"/>
      <c r="EV53" s="161"/>
      <c r="EW53" s="161"/>
      <c r="EX53" s="161"/>
      <c r="EY53" s="161"/>
      <c r="EZ53" s="161"/>
      <c r="FA53" s="161"/>
      <c r="FB53" s="161"/>
      <c r="FC53" s="161"/>
      <c r="FD53" s="161"/>
    </row>
    <row r="54" spans="1:160" x14ac:dyDescent="0.25">
      <c r="A54" s="204" t="s">
        <v>27</v>
      </c>
      <c r="B54" s="205"/>
      <c r="C54" s="206">
        <f>SUM(N54,AQ54,BT54,CX54)</f>
        <v>2</v>
      </c>
      <c r="D54" s="207">
        <f t="shared" si="1"/>
        <v>2</v>
      </c>
      <c r="E54" s="207">
        <f>SUM(K54:L54)</f>
        <v>0</v>
      </c>
      <c r="F54" s="208"/>
      <c r="G54" s="207">
        <f t="shared" si="2"/>
        <v>2</v>
      </c>
      <c r="H54" s="208"/>
      <c r="I54" s="207"/>
      <c r="J54" s="208"/>
      <c r="K54" s="207">
        <f>SUM(Q54,W54,AD54,AU54,BA54,BH54,BY54,CE54,CL54,DD54,DJ54,DQ54)</f>
        <v>0</v>
      </c>
      <c r="L54" s="207">
        <f>SUM(AL54,BP54,CT54,DY54)</f>
        <v>0</v>
      </c>
      <c r="M54" s="209"/>
      <c r="N54" s="206">
        <v>0</v>
      </c>
      <c r="O54" s="210"/>
      <c r="P54" s="211">
        <f t="shared" si="610"/>
        <v>0</v>
      </c>
      <c r="Q54" s="243">
        <v>0</v>
      </c>
      <c r="R54" s="212">
        <f t="shared" si="611"/>
        <v>0</v>
      </c>
      <c r="S54" s="213" t="str">
        <f t="shared" si="5"/>
        <v>NO TARGET</v>
      </c>
      <c r="T54" s="212">
        <f t="shared" si="612"/>
        <v>0</v>
      </c>
      <c r="U54" s="212">
        <f t="shared" si="613"/>
        <v>0</v>
      </c>
      <c r="V54" s="212">
        <f t="shared" si="614"/>
        <v>0</v>
      </c>
      <c r="W54" s="243">
        <v>0</v>
      </c>
      <c r="X54" s="212">
        <f t="shared" si="615"/>
        <v>0</v>
      </c>
      <c r="Y54" s="213" t="str">
        <f t="shared" si="9"/>
        <v>NO TARGET</v>
      </c>
      <c r="Z54" s="212">
        <f t="shared" si="616"/>
        <v>0</v>
      </c>
      <c r="AA54" s="212">
        <f t="shared" si="617"/>
        <v>0</v>
      </c>
      <c r="AB54" s="212">
        <f t="shared" si="618"/>
        <v>0</v>
      </c>
      <c r="AC54" s="212">
        <f t="shared" si="619"/>
        <v>0</v>
      </c>
      <c r="AD54" s="243">
        <v>0</v>
      </c>
      <c r="AE54" s="212">
        <f t="shared" si="620"/>
        <v>0</v>
      </c>
      <c r="AF54" s="213" t="str">
        <f t="shared" si="15"/>
        <v>NO TARGET</v>
      </c>
      <c r="AG54" s="210"/>
      <c r="AH54" s="212">
        <f t="shared" si="621"/>
        <v>0</v>
      </c>
      <c r="AI54" s="214">
        <f t="shared" si="622"/>
        <v>0</v>
      </c>
      <c r="AJ54" s="213" t="str">
        <f t="shared" si="75"/>
        <v>NO TARGET</v>
      </c>
      <c r="AK54" s="215"/>
      <c r="AL54" s="214"/>
      <c r="AO54" s="212">
        <f t="shared" si="18"/>
        <v>0</v>
      </c>
      <c r="AP54" s="212">
        <f t="shared" si="623"/>
        <v>0</v>
      </c>
      <c r="AQ54" s="206">
        <v>0</v>
      </c>
      <c r="AR54" s="212">
        <f t="shared" si="624"/>
        <v>0</v>
      </c>
      <c r="AS54" s="217"/>
      <c r="AT54" s="212">
        <f t="shared" si="625"/>
        <v>0</v>
      </c>
      <c r="AU54" s="243">
        <v>0</v>
      </c>
      <c r="AV54" s="212">
        <f t="shared" si="626"/>
        <v>0</v>
      </c>
      <c r="AW54" s="213" t="str">
        <f t="shared" si="23"/>
        <v>NO TARGET</v>
      </c>
      <c r="AX54" s="212">
        <f t="shared" si="627"/>
        <v>0</v>
      </c>
      <c r="AY54" s="212">
        <f t="shared" si="628"/>
        <v>0</v>
      </c>
      <c r="AZ54" s="212">
        <f t="shared" si="629"/>
        <v>0</v>
      </c>
      <c r="BA54" s="243">
        <v>0</v>
      </c>
      <c r="BB54" s="212">
        <f t="shared" si="630"/>
        <v>0</v>
      </c>
      <c r="BC54" s="213" t="str">
        <f t="shared" si="28"/>
        <v>NO TARGET</v>
      </c>
      <c r="BD54" s="212">
        <f t="shared" si="631"/>
        <v>0</v>
      </c>
      <c r="BE54" s="212">
        <f t="shared" si="632"/>
        <v>0</v>
      </c>
      <c r="BF54" s="212">
        <f t="shared" si="633"/>
        <v>0</v>
      </c>
      <c r="BG54" s="212">
        <f t="shared" si="634"/>
        <v>0</v>
      </c>
      <c r="BH54" s="243">
        <v>0</v>
      </c>
      <c r="BI54" s="212">
        <f t="shared" si="635"/>
        <v>0</v>
      </c>
      <c r="BJ54" s="213" t="str">
        <f t="shared" si="34"/>
        <v>NO TARGET</v>
      </c>
      <c r="BK54" s="215"/>
      <c r="BL54" s="212">
        <f t="shared" si="636"/>
        <v>0</v>
      </c>
      <c r="BM54" s="214">
        <f t="shared" si="637"/>
        <v>0</v>
      </c>
      <c r="BN54" s="213" t="str">
        <f t="shared" si="76"/>
        <v>NO TARGET</v>
      </c>
      <c r="BO54" s="215"/>
      <c r="BP54" s="214">
        <v>0</v>
      </c>
      <c r="BR54" s="212">
        <f t="shared" si="37"/>
        <v>0</v>
      </c>
      <c r="BS54" s="212">
        <f>SUM(BT54:BV54)-BP54</f>
        <v>2</v>
      </c>
      <c r="BT54" s="206">
        <v>2</v>
      </c>
      <c r="BU54" s="212">
        <f>AI54/3</f>
        <v>0</v>
      </c>
      <c r="BV54" s="212">
        <f>BM54/2</f>
        <v>0</v>
      </c>
      <c r="BW54" s="210"/>
      <c r="BX54" s="212">
        <f t="shared" si="638"/>
        <v>0.66666666666666663</v>
      </c>
      <c r="BY54" s="243">
        <v>0</v>
      </c>
      <c r="BZ54" s="212">
        <f t="shared" si="639"/>
        <v>0.66666666666666663</v>
      </c>
      <c r="CA54" s="213">
        <f t="shared" si="40"/>
        <v>0</v>
      </c>
      <c r="CB54" s="212">
        <f t="shared" si="640"/>
        <v>0.66666666666666663</v>
      </c>
      <c r="CC54" s="212">
        <f t="shared" si="641"/>
        <v>0.33333333333333331</v>
      </c>
      <c r="CD54" s="212">
        <f t="shared" si="642"/>
        <v>1</v>
      </c>
      <c r="CE54" s="243">
        <v>0</v>
      </c>
      <c r="CF54" s="212">
        <f t="shared" si="643"/>
        <v>1</v>
      </c>
      <c r="CG54" s="213">
        <f t="shared" si="45"/>
        <v>0</v>
      </c>
      <c r="CH54" s="212">
        <f t="shared" si="644"/>
        <v>0.66666666666666663</v>
      </c>
      <c r="CI54" s="212">
        <f t="shared" si="645"/>
        <v>0.33333333333333331</v>
      </c>
      <c r="CJ54" s="212">
        <f t="shared" si="646"/>
        <v>1</v>
      </c>
      <c r="CK54" s="212">
        <f t="shared" si="647"/>
        <v>2</v>
      </c>
      <c r="CL54" s="243">
        <v>0</v>
      </c>
      <c r="CM54" s="212">
        <f t="shared" si="648"/>
        <v>2</v>
      </c>
      <c r="CN54" s="213">
        <f t="shared" si="0"/>
        <v>0</v>
      </c>
      <c r="CO54" s="215"/>
      <c r="CP54" s="212">
        <f t="shared" si="649"/>
        <v>0</v>
      </c>
      <c r="CQ54" s="214">
        <f t="shared" si="650"/>
        <v>2</v>
      </c>
      <c r="CR54" s="213">
        <f t="shared" si="53"/>
        <v>0</v>
      </c>
      <c r="CS54" s="215"/>
      <c r="CT54" s="214"/>
      <c r="CV54" s="212">
        <f t="shared" si="54"/>
        <v>2</v>
      </c>
      <c r="CW54" s="212">
        <f t="shared" si="55"/>
        <v>2</v>
      </c>
      <c r="CX54" s="206">
        <v>0</v>
      </c>
      <c r="CY54" s="212">
        <f>AI54/3</f>
        <v>0</v>
      </c>
      <c r="CZ54" s="212">
        <f>BM54/2</f>
        <v>0</v>
      </c>
      <c r="DA54" s="212">
        <f t="shared" si="651"/>
        <v>2</v>
      </c>
      <c r="DB54" s="210"/>
      <c r="DC54" s="212">
        <f t="shared" si="652"/>
        <v>0.66666666666666663</v>
      </c>
      <c r="DD54" s="243"/>
      <c r="DE54" s="212">
        <f t="shared" si="653"/>
        <v>0.66666666666666663</v>
      </c>
      <c r="DF54" s="213" t="str">
        <f t="shared" si="59"/>
        <v>NO TARGET</v>
      </c>
      <c r="DG54" s="212">
        <f t="shared" si="654"/>
        <v>0.66666666666666663</v>
      </c>
      <c r="DH54" s="212">
        <f t="shared" si="655"/>
        <v>0.33333333333333331</v>
      </c>
      <c r="DI54" s="212">
        <f t="shared" si="656"/>
        <v>1</v>
      </c>
      <c r="DJ54" s="243"/>
      <c r="DK54" s="212">
        <f t="shared" si="657"/>
        <v>1</v>
      </c>
      <c r="DL54" s="213" t="str">
        <f t="shared" si="64"/>
        <v>NO TARGET</v>
      </c>
      <c r="DM54" s="212">
        <f t="shared" si="658"/>
        <v>0.66666666666666663</v>
      </c>
      <c r="DN54" s="212">
        <f t="shared" si="659"/>
        <v>0.33333333333333331</v>
      </c>
      <c r="DO54" s="212">
        <f t="shared" si="660"/>
        <v>1</v>
      </c>
      <c r="DP54" s="212">
        <f t="shared" si="661"/>
        <v>2</v>
      </c>
      <c r="DQ54" s="243"/>
      <c r="DR54" s="212">
        <f t="shared" si="662"/>
        <v>2</v>
      </c>
      <c r="DS54" s="213" t="str">
        <f t="shared" si="70"/>
        <v>NO TARGET</v>
      </c>
      <c r="DT54" s="215"/>
      <c r="DU54" s="212">
        <f t="shared" si="663"/>
        <v>0</v>
      </c>
      <c r="DV54" s="214">
        <f t="shared" si="664"/>
        <v>2</v>
      </c>
      <c r="DW54" s="213" t="str">
        <f t="shared" si="73"/>
        <v>NO TARGET</v>
      </c>
      <c r="DX54" s="215"/>
      <c r="DY54" s="214"/>
      <c r="EG54" s="161"/>
      <c r="EH54" s="161"/>
      <c r="EI54" s="161"/>
      <c r="EJ54" s="161"/>
      <c r="EK54" s="161"/>
      <c r="EL54" s="161"/>
      <c r="EM54" s="161"/>
      <c r="EN54" s="161"/>
      <c r="EO54" s="161"/>
      <c r="EP54" s="161"/>
      <c r="EQ54" s="161"/>
      <c r="ER54" s="161"/>
      <c r="ES54" s="161"/>
      <c r="ET54" s="161"/>
      <c r="EU54" s="161"/>
      <c r="EV54" s="161"/>
      <c r="EW54" s="161"/>
      <c r="EX54" s="161"/>
      <c r="EY54" s="161"/>
      <c r="EZ54" s="161"/>
      <c r="FA54" s="161"/>
      <c r="FB54" s="161"/>
      <c r="FC54" s="161"/>
      <c r="FD54" s="161"/>
    </row>
    <row r="55" spans="1:160" x14ac:dyDescent="0.25">
      <c r="A55" s="204" t="s">
        <v>28</v>
      </c>
      <c r="B55" s="205"/>
      <c r="C55" s="206">
        <f>SUM(N55,AQ55,BT55,CX55)</f>
        <v>2</v>
      </c>
      <c r="D55" s="207">
        <f t="shared" si="1"/>
        <v>2</v>
      </c>
      <c r="E55" s="207">
        <f>SUM(K55:L55)</f>
        <v>0</v>
      </c>
      <c r="F55" s="208"/>
      <c r="G55" s="207">
        <f t="shared" si="2"/>
        <v>2</v>
      </c>
      <c r="H55" s="208"/>
      <c r="I55" s="207"/>
      <c r="J55" s="208"/>
      <c r="K55" s="207">
        <f>SUM(Q55,W55,AD55,AU55,BA55,BH55,BY55,CE55,CL55,DD55,DJ55,DQ55)</f>
        <v>0</v>
      </c>
      <c r="L55" s="207">
        <f>SUM(AL55,BP55,CT55,DY55)</f>
        <v>0</v>
      </c>
      <c r="M55" s="209"/>
      <c r="N55" s="206">
        <v>0</v>
      </c>
      <c r="O55" s="210"/>
      <c r="P55" s="211">
        <f t="shared" si="610"/>
        <v>0</v>
      </c>
      <c r="Q55" s="243">
        <v>0</v>
      </c>
      <c r="R55" s="212">
        <f t="shared" si="611"/>
        <v>0</v>
      </c>
      <c r="S55" s="213" t="str">
        <f t="shared" si="5"/>
        <v>NO TARGET</v>
      </c>
      <c r="T55" s="212">
        <f t="shared" si="612"/>
        <v>0</v>
      </c>
      <c r="U55" s="212">
        <f t="shared" si="613"/>
        <v>0</v>
      </c>
      <c r="V55" s="212">
        <f t="shared" si="614"/>
        <v>0</v>
      </c>
      <c r="W55" s="243">
        <v>0</v>
      </c>
      <c r="X55" s="212">
        <f t="shared" si="615"/>
        <v>0</v>
      </c>
      <c r="Y55" s="213" t="str">
        <f t="shared" si="9"/>
        <v>NO TARGET</v>
      </c>
      <c r="Z55" s="212">
        <f t="shared" si="616"/>
        <v>0</v>
      </c>
      <c r="AA55" s="212">
        <f t="shared" si="617"/>
        <v>0</v>
      </c>
      <c r="AB55" s="212">
        <f t="shared" si="618"/>
        <v>0</v>
      </c>
      <c r="AC55" s="212">
        <f t="shared" si="619"/>
        <v>0</v>
      </c>
      <c r="AD55" s="243">
        <v>0</v>
      </c>
      <c r="AE55" s="212">
        <f t="shared" si="620"/>
        <v>0</v>
      </c>
      <c r="AF55" s="213" t="str">
        <f t="shared" si="15"/>
        <v>NO TARGET</v>
      </c>
      <c r="AG55" s="210"/>
      <c r="AH55" s="212">
        <f t="shared" si="621"/>
        <v>0</v>
      </c>
      <c r="AI55" s="214">
        <f t="shared" si="622"/>
        <v>0</v>
      </c>
      <c r="AJ55" s="213" t="str">
        <f t="shared" si="75"/>
        <v>NO TARGET</v>
      </c>
      <c r="AK55" s="215"/>
      <c r="AL55" s="214"/>
      <c r="AO55" s="212">
        <f t="shared" si="18"/>
        <v>0</v>
      </c>
      <c r="AP55" s="212">
        <f t="shared" si="623"/>
        <v>0</v>
      </c>
      <c r="AQ55" s="206">
        <v>0</v>
      </c>
      <c r="AR55" s="212">
        <f t="shared" si="624"/>
        <v>0</v>
      </c>
      <c r="AS55" s="217"/>
      <c r="AT55" s="212">
        <f t="shared" si="625"/>
        <v>0</v>
      </c>
      <c r="AU55" s="243">
        <v>0</v>
      </c>
      <c r="AV55" s="212">
        <f t="shared" si="626"/>
        <v>0</v>
      </c>
      <c r="AW55" s="213" t="str">
        <f t="shared" si="23"/>
        <v>NO TARGET</v>
      </c>
      <c r="AX55" s="212">
        <f t="shared" si="627"/>
        <v>0</v>
      </c>
      <c r="AY55" s="212">
        <f t="shared" si="628"/>
        <v>0</v>
      </c>
      <c r="AZ55" s="212">
        <f t="shared" si="629"/>
        <v>0</v>
      </c>
      <c r="BA55" s="243">
        <v>0</v>
      </c>
      <c r="BB55" s="212">
        <f t="shared" si="630"/>
        <v>0</v>
      </c>
      <c r="BC55" s="213" t="str">
        <f t="shared" si="28"/>
        <v>NO TARGET</v>
      </c>
      <c r="BD55" s="212">
        <f t="shared" si="631"/>
        <v>0</v>
      </c>
      <c r="BE55" s="212">
        <f t="shared" si="632"/>
        <v>0</v>
      </c>
      <c r="BF55" s="212">
        <f t="shared" si="633"/>
        <v>0</v>
      </c>
      <c r="BG55" s="212">
        <f t="shared" si="634"/>
        <v>0</v>
      </c>
      <c r="BH55" s="243">
        <v>0</v>
      </c>
      <c r="BI55" s="212">
        <f t="shared" si="635"/>
        <v>0</v>
      </c>
      <c r="BJ55" s="213" t="str">
        <f t="shared" si="34"/>
        <v>NO TARGET</v>
      </c>
      <c r="BK55" s="215"/>
      <c r="BL55" s="212">
        <f t="shared" si="636"/>
        <v>0</v>
      </c>
      <c r="BM55" s="214">
        <f t="shared" si="637"/>
        <v>0</v>
      </c>
      <c r="BN55" s="213" t="str">
        <f t="shared" si="76"/>
        <v>NO TARGET</v>
      </c>
      <c r="BO55" s="215"/>
      <c r="BP55" s="214">
        <v>0</v>
      </c>
      <c r="BR55" s="212">
        <f t="shared" si="37"/>
        <v>0</v>
      </c>
      <c r="BS55" s="212">
        <f>SUM(BT55:BV55)-BP55</f>
        <v>2</v>
      </c>
      <c r="BT55" s="206">
        <v>2</v>
      </c>
      <c r="BU55" s="212">
        <f>AI55/3</f>
        <v>0</v>
      </c>
      <c r="BV55" s="212">
        <f>BM55/2</f>
        <v>0</v>
      </c>
      <c r="BW55" s="210"/>
      <c r="BX55" s="212">
        <f t="shared" si="638"/>
        <v>0.66666666666666663</v>
      </c>
      <c r="BY55" s="243">
        <v>0</v>
      </c>
      <c r="BZ55" s="212">
        <f t="shared" si="639"/>
        <v>0.66666666666666663</v>
      </c>
      <c r="CA55" s="213">
        <f t="shared" si="40"/>
        <v>0</v>
      </c>
      <c r="CB55" s="212">
        <f t="shared" si="640"/>
        <v>0.66666666666666663</v>
      </c>
      <c r="CC55" s="212">
        <f t="shared" si="641"/>
        <v>0.33333333333333331</v>
      </c>
      <c r="CD55" s="212">
        <f t="shared" si="642"/>
        <v>1</v>
      </c>
      <c r="CE55" s="243">
        <v>0</v>
      </c>
      <c r="CF55" s="212">
        <f t="shared" si="643"/>
        <v>1</v>
      </c>
      <c r="CG55" s="213">
        <f t="shared" si="45"/>
        <v>0</v>
      </c>
      <c r="CH55" s="212">
        <f t="shared" si="644"/>
        <v>0.66666666666666663</v>
      </c>
      <c r="CI55" s="212">
        <f t="shared" si="645"/>
        <v>0.33333333333333331</v>
      </c>
      <c r="CJ55" s="212">
        <f t="shared" si="646"/>
        <v>1</v>
      </c>
      <c r="CK55" s="212">
        <f t="shared" si="647"/>
        <v>2</v>
      </c>
      <c r="CL55" s="243">
        <v>0</v>
      </c>
      <c r="CM55" s="212">
        <f t="shared" si="648"/>
        <v>2</v>
      </c>
      <c r="CN55" s="213">
        <f t="shared" si="0"/>
        <v>0</v>
      </c>
      <c r="CO55" s="215"/>
      <c r="CP55" s="212">
        <f t="shared" si="649"/>
        <v>0</v>
      </c>
      <c r="CQ55" s="214">
        <f t="shared" si="650"/>
        <v>2</v>
      </c>
      <c r="CR55" s="213">
        <f t="shared" si="53"/>
        <v>0</v>
      </c>
      <c r="CS55" s="215"/>
      <c r="CT55" s="214"/>
      <c r="CV55" s="212">
        <f t="shared" si="54"/>
        <v>2</v>
      </c>
      <c r="CW55" s="212">
        <f t="shared" si="55"/>
        <v>2</v>
      </c>
      <c r="CX55" s="206">
        <v>0</v>
      </c>
      <c r="CY55" s="212">
        <f>AI55/3</f>
        <v>0</v>
      </c>
      <c r="CZ55" s="212">
        <f>BM55/2</f>
        <v>0</v>
      </c>
      <c r="DA55" s="212">
        <f t="shared" si="651"/>
        <v>2</v>
      </c>
      <c r="DB55" s="210"/>
      <c r="DC55" s="212">
        <f t="shared" si="652"/>
        <v>0.66666666666666663</v>
      </c>
      <c r="DD55" s="243"/>
      <c r="DE55" s="212">
        <f t="shared" si="653"/>
        <v>0.66666666666666663</v>
      </c>
      <c r="DF55" s="213" t="str">
        <f t="shared" si="59"/>
        <v>NO TARGET</v>
      </c>
      <c r="DG55" s="212">
        <f t="shared" si="654"/>
        <v>0.66666666666666663</v>
      </c>
      <c r="DH55" s="212">
        <f t="shared" si="655"/>
        <v>0.33333333333333331</v>
      </c>
      <c r="DI55" s="212">
        <f t="shared" si="656"/>
        <v>1</v>
      </c>
      <c r="DJ55" s="243"/>
      <c r="DK55" s="212">
        <f t="shared" si="657"/>
        <v>1</v>
      </c>
      <c r="DL55" s="213" t="str">
        <f t="shared" si="64"/>
        <v>NO TARGET</v>
      </c>
      <c r="DM55" s="212">
        <f t="shared" si="658"/>
        <v>0.66666666666666663</v>
      </c>
      <c r="DN55" s="212">
        <f t="shared" si="659"/>
        <v>0.33333333333333331</v>
      </c>
      <c r="DO55" s="212">
        <f t="shared" si="660"/>
        <v>1</v>
      </c>
      <c r="DP55" s="212">
        <f t="shared" si="661"/>
        <v>2</v>
      </c>
      <c r="DQ55" s="243"/>
      <c r="DR55" s="212">
        <f t="shared" si="662"/>
        <v>2</v>
      </c>
      <c r="DS55" s="213" t="str">
        <f t="shared" si="70"/>
        <v>NO TARGET</v>
      </c>
      <c r="DT55" s="215"/>
      <c r="DU55" s="212">
        <f t="shared" si="663"/>
        <v>0</v>
      </c>
      <c r="DV55" s="214">
        <f t="shared" si="664"/>
        <v>2</v>
      </c>
      <c r="DW55" s="213" t="str">
        <f t="shared" si="73"/>
        <v>NO TARGET</v>
      </c>
      <c r="DX55" s="215"/>
      <c r="DY55" s="214"/>
      <c r="EG55" s="161"/>
      <c r="EH55" s="161"/>
      <c r="EI55" s="161"/>
      <c r="EJ55" s="161"/>
      <c r="EK55" s="161"/>
      <c r="EL55" s="161"/>
      <c r="EM55" s="161"/>
      <c r="EN55" s="161"/>
      <c r="EO55" s="161"/>
      <c r="EP55" s="161"/>
      <c r="EQ55" s="161"/>
      <c r="ER55" s="161"/>
      <c r="ES55" s="161"/>
      <c r="ET55" s="161"/>
      <c r="EU55" s="161"/>
      <c r="EV55" s="161"/>
      <c r="EW55" s="161"/>
      <c r="EX55" s="161"/>
      <c r="EY55" s="161"/>
      <c r="EZ55" s="161"/>
      <c r="FA55" s="161"/>
      <c r="FB55" s="161"/>
      <c r="FC55" s="161"/>
      <c r="FD55" s="161"/>
    </row>
    <row r="56" spans="1:160" x14ac:dyDescent="0.25">
      <c r="A56" s="204" t="s">
        <v>29</v>
      </c>
      <c r="B56" s="205"/>
      <c r="C56" s="206">
        <f>SUM(N56,AQ56,BT56,CX56)</f>
        <v>2</v>
      </c>
      <c r="D56" s="207">
        <f t="shared" si="1"/>
        <v>2</v>
      </c>
      <c r="E56" s="207">
        <f>SUM(K56:L56)</f>
        <v>0</v>
      </c>
      <c r="F56" s="208"/>
      <c r="G56" s="207">
        <f t="shared" si="2"/>
        <v>2</v>
      </c>
      <c r="H56" s="208"/>
      <c r="I56" s="207"/>
      <c r="J56" s="208"/>
      <c r="K56" s="207">
        <f>SUM(Q56,W56,AD56,AU56,BA56,BH56,BY56,CE56,CL56,DD56,DJ56,DQ56)</f>
        <v>0</v>
      </c>
      <c r="L56" s="207">
        <f>SUM(AL56,BP56,CT56,DY56)</f>
        <v>0</v>
      </c>
      <c r="M56" s="209"/>
      <c r="N56" s="206">
        <v>0</v>
      </c>
      <c r="O56" s="210"/>
      <c r="P56" s="211">
        <f t="shared" si="610"/>
        <v>0</v>
      </c>
      <c r="Q56" s="243">
        <v>0</v>
      </c>
      <c r="R56" s="212">
        <f t="shared" si="611"/>
        <v>0</v>
      </c>
      <c r="S56" s="213" t="str">
        <f t="shared" si="5"/>
        <v>NO TARGET</v>
      </c>
      <c r="T56" s="212">
        <f t="shared" si="612"/>
        <v>0</v>
      </c>
      <c r="U56" s="212">
        <f t="shared" si="613"/>
        <v>0</v>
      </c>
      <c r="V56" s="212">
        <f t="shared" si="614"/>
        <v>0</v>
      </c>
      <c r="W56" s="243">
        <v>0</v>
      </c>
      <c r="X56" s="212">
        <f t="shared" si="615"/>
        <v>0</v>
      </c>
      <c r="Y56" s="213" t="str">
        <f t="shared" si="9"/>
        <v>NO TARGET</v>
      </c>
      <c r="Z56" s="212">
        <f t="shared" si="616"/>
        <v>0</v>
      </c>
      <c r="AA56" s="212">
        <f t="shared" si="617"/>
        <v>0</v>
      </c>
      <c r="AB56" s="212">
        <f t="shared" si="618"/>
        <v>0</v>
      </c>
      <c r="AC56" s="212">
        <f t="shared" si="619"/>
        <v>0</v>
      </c>
      <c r="AD56" s="243">
        <v>0</v>
      </c>
      <c r="AE56" s="212">
        <f t="shared" si="620"/>
        <v>0</v>
      </c>
      <c r="AF56" s="213" t="str">
        <f t="shared" si="15"/>
        <v>NO TARGET</v>
      </c>
      <c r="AG56" s="210"/>
      <c r="AH56" s="212">
        <f t="shared" si="621"/>
        <v>0</v>
      </c>
      <c r="AI56" s="214">
        <f t="shared" si="622"/>
        <v>0</v>
      </c>
      <c r="AJ56" s="213" t="str">
        <f t="shared" si="75"/>
        <v>NO TARGET</v>
      </c>
      <c r="AK56" s="215"/>
      <c r="AL56" s="214"/>
      <c r="AO56" s="212">
        <f t="shared" si="18"/>
        <v>0</v>
      </c>
      <c r="AP56" s="212">
        <f t="shared" si="623"/>
        <v>0</v>
      </c>
      <c r="AQ56" s="206">
        <v>0</v>
      </c>
      <c r="AR56" s="212">
        <f t="shared" si="624"/>
        <v>0</v>
      </c>
      <c r="AS56" s="217"/>
      <c r="AT56" s="212">
        <f t="shared" si="625"/>
        <v>0</v>
      </c>
      <c r="AU56" s="243">
        <v>0</v>
      </c>
      <c r="AV56" s="212">
        <f t="shared" si="626"/>
        <v>0</v>
      </c>
      <c r="AW56" s="213" t="str">
        <f t="shared" si="23"/>
        <v>NO TARGET</v>
      </c>
      <c r="AX56" s="212">
        <f t="shared" si="627"/>
        <v>0</v>
      </c>
      <c r="AY56" s="212">
        <f t="shared" si="628"/>
        <v>0</v>
      </c>
      <c r="AZ56" s="212">
        <f t="shared" si="629"/>
        <v>0</v>
      </c>
      <c r="BA56" s="243">
        <v>0</v>
      </c>
      <c r="BB56" s="212">
        <f t="shared" si="630"/>
        <v>0</v>
      </c>
      <c r="BC56" s="213" t="str">
        <f t="shared" si="28"/>
        <v>NO TARGET</v>
      </c>
      <c r="BD56" s="212">
        <f t="shared" si="631"/>
        <v>0</v>
      </c>
      <c r="BE56" s="212">
        <f t="shared" si="632"/>
        <v>0</v>
      </c>
      <c r="BF56" s="212">
        <f t="shared" si="633"/>
        <v>0</v>
      </c>
      <c r="BG56" s="212">
        <f t="shared" si="634"/>
        <v>0</v>
      </c>
      <c r="BH56" s="243">
        <v>0</v>
      </c>
      <c r="BI56" s="212">
        <f t="shared" si="635"/>
        <v>0</v>
      </c>
      <c r="BJ56" s="213" t="str">
        <f t="shared" si="34"/>
        <v>NO TARGET</v>
      </c>
      <c r="BK56" s="215"/>
      <c r="BL56" s="212">
        <f t="shared" si="636"/>
        <v>0</v>
      </c>
      <c r="BM56" s="214">
        <f t="shared" si="637"/>
        <v>0</v>
      </c>
      <c r="BN56" s="213" t="str">
        <f t="shared" si="76"/>
        <v>NO TARGET</v>
      </c>
      <c r="BO56" s="215"/>
      <c r="BP56" s="214">
        <v>0</v>
      </c>
      <c r="BR56" s="212">
        <f t="shared" si="37"/>
        <v>0</v>
      </c>
      <c r="BS56" s="212">
        <f>SUM(BT56:BV56)-BP56</f>
        <v>2</v>
      </c>
      <c r="BT56" s="206">
        <v>2</v>
      </c>
      <c r="BU56" s="212">
        <f>AI56/3</f>
        <v>0</v>
      </c>
      <c r="BV56" s="212">
        <f>BM56/2</f>
        <v>0</v>
      </c>
      <c r="BW56" s="210"/>
      <c r="BX56" s="212">
        <f t="shared" si="638"/>
        <v>0.66666666666666663</v>
      </c>
      <c r="BY56" s="243">
        <v>0</v>
      </c>
      <c r="BZ56" s="212">
        <f t="shared" si="639"/>
        <v>0.66666666666666663</v>
      </c>
      <c r="CA56" s="213">
        <f t="shared" si="40"/>
        <v>0</v>
      </c>
      <c r="CB56" s="212">
        <f t="shared" si="640"/>
        <v>0.66666666666666663</v>
      </c>
      <c r="CC56" s="212">
        <f t="shared" si="641"/>
        <v>0.33333333333333331</v>
      </c>
      <c r="CD56" s="212">
        <f t="shared" si="642"/>
        <v>1</v>
      </c>
      <c r="CE56" s="243">
        <v>0</v>
      </c>
      <c r="CF56" s="212">
        <f t="shared" si="643"/>
        <v>1</v>
      </c>
      <c r="CG56" s="213">
        <f t="shared" si="45"/>
        <v>0</v>
      </c>
      <c r="CH56" s="212">
        <f t="shared" si="644"/>
        <v>0.66666666666666663</v>
      </c>
      <c r="CI56" s="212">
        <f t="shared" si="645"/>
        <v>0.33333333333333331</v>
      </c>
      <c r="CJ56" s="212">
        <f t="shared" si="646"/>
        <v>1</v>
      </c>
      <c r="CK56" s="212">
        <f t="shared" si="647"/>
        <v>2</v>
      </c>
      <c r="CL56" s="243">
        <v>0</v>
      </c>
      <c r="CM56" s="212">
        <f t="shared" si="648"/>
        <v>2</v>
      </c>
      <c r="CN56" s="213">
        <f t="shared" si="0"/>
        <v>0</v>
      </c>
      <c r="CO56" s="215"/>
      <c r="CP56" s="212">
        <f t="shared" si="649"/>
        <v>0</v>
      </c>
      <c r="CQ56" s="214">
        <f t="shared" si="650"/>
        <v>2</v>
      </c>
      <c r="CR56" s="213">
        <f t="shared" si="53"/>
        <v>0</v>
      </c>
      <c r="CS56" s="215"/>
      <c r="CT56" s="214"/>
      <c r="CV56" s="212">
        <f t="shared" si="54"/>
        <v>2</v>
      </c>
      <c r="CW56" s="212">
        <f t="shared" si="55"/>
        <v>2</v>
      </c>
      <c r="CX56" s="206">
        <v>0</v>
      </c>
      <c r="CY56" s="212">
        <f>AI56/3</f>
        <v>0</v>
      </c>
      <c r="CZ56" s="212">
        <f>BM56/2</f>
        <v>0</v>
      </c>
      <c r="DA56" s="212">
        <f t="shared" si="651"/>
        <v>2</v>
      </c>
      <c r="DB56" s="210"/>
      <c r="DC56" s="212">
        <f t="shared" si="652"/>
        <v>0.66666666666666663</v>
      </c>
      <c r="DD56" s="243"/>
      <c r="DE56" s="212">
        <f t="shared" si="653"/>
        <v>0.66666666666666663</v>
      </c>
      <c r="DF56" s="213" t="str">
        <f t="shared" si="59"/>
        <v>NO TARGET</v>
      </c>
      <c r="DG56" s="212">
        <f t="shared" si="654"/>
        <v>0.66666666666666663</v>
      </c>
      <c r="DH56" s="212">
        <f t="shared" si="655"/>
        <v>0.33333333333333331</v>
      </c>
      <c r="DI56" s="212">
        <f t="shared" si="656"/>
        <v>1</v>
      </c>
      <c r="DJ56" s="243"/>
      <c r="DK56" s="212">
        <f t="shared" si="657"/>
        <v>1</v>
      </c>
      <c r="DL56" s="213" t="str">
        <f t="shared" si="64"/>
        <v>NO TARGET</v>
      </c>
      <c r="DM56" s="212">
        <f t="shared" si="658"/>
        <v>0.66666666666666663</v>
      </c>
      <c r="DN56" s="212">
        <f t="shared" si="659"/>
        <v>0.33333333333333331</v>
      </c>
      <c r="DO56" s="212">
        <f t="shared" si="660"/>
        <v>1</v>
      </c>
      <c r="DP56" s="212">
        <f t="shared" si="661"/>
        <v>2</v>
      </c>
      <c r="DQ56" s="243"/>
      <c r="DR56" s="212">
        <f t="shared" si="662"/>
        <v>2</v>
      </c>
      <c r="DS56" s="213" t="str">
        <f t="shared" si="70"/>
        <v>NO TARGET</v>
      </c>
      <c r="DT56" s="215"/>
      <c r="DU56" s="212">
        <f t="shared" si="663"/>
        <v>0</v>
      </c>
      <c r="DV56" s="214">
        <f t="shared" si="664"/>
        <v>2</v>
      </c>
      <c r="DW56" s="213" t="str">
        <f t="shared" si="73"/>
        <v>NO TARGET</v>
      </c>
      <c r="DX56" s="215"/>
      <c r="DY56" s="214"/>
      <c r="EG56" s="161"/>
      <c r="EH56" s="161"/>
      <c r="EI56" s="161"/>
      <c r="EJ56" s="161"/>
      <c r="EK56" s="161"/>
      <c r="EL56" s="161"/>
      <c r="EM56" s="161"/>
      <c r="EN56" s="161"/>
      <c r="EO56" s="161"/>
      <c r="EP56" s="161"/>
      <c r="EQ56" s="161"/>
      <c r="ER56" s="161"/>
      <c r="ES56" s="161"/>
      <c r="ET56" s="161"/>
      <c r="EU56" s="161"/>
      <c r="EV56" s="161"/>
      <c r="EW56" s="161"/>
      <c r="EX56" s="161"/>
      <c r="EY56" s="161"/>
      <c r="EZ56" s="161"/>
      <c r="FA56" s="161"/>
      <c r="FB56" s="161"/>
      <c r="FC56" s="161"/>
      <c r="FD56" s="161"/>
    </row>
    <row r="57" spans="1:160" x14ac:dyDescent="0.25">
      <c r="A57" s="238" t="s">
        <v>51</v>
      </c>
      <c r="B57" s="205"/>
      <c r="C57" s="206">
        <f>SUM(N57,AQ57,BT57,CX57)</f>
        <v>8</v>
      </c>
      <c r="D57" s="207">
        <f t="shared" si="1"/>
        <v>5</v>
      </c>
      <c r="E57" s="207">
        <f>SUM(K57:L57)</f>
        <v>3</v>
      </c>
      <c r="F57" s="208"/>
      <c r="G57" s="207">
        <f t="shared" si="2"/>
        <v>5</v>
      </c>
      <c r="H57" s="208"/>
      <c r="I57" s="207"/>
      <c r="J57" s="208"/>
      <c r="K57" s="206">
        <f>SUM(K53:K56)</f>
        <v>3</v>
      </c>
      <c r="L57" s="207">
        <f>SUM(AL57,BP57,CT57,DY57)</f>
        <v>0</v>
      </c>
      <c r="M57" s="209"/>
      <c r="N57" s="206">
        <f>SUM(N53:N56)</f>
        <v>0</v>
      </c>
      <c r="O57" s="210"/>
      <c r="P57" s="216">
        <f>SUM(P53:P56)</f>
        <v>0</v>
      </c>
      <c r="Q57" s="216">
        <f t="shared" ref="Q57:AE57" si="665">SUM(Q53:Q56)</f>
        <v>0</v>
      </c>
      <c r="R57" s="216">
        <f t="shared" si="665"/>
        <v>0</v>
      </c>
      <c r="S57" s="213" t="str">
        <f t="shared" si="5"/>
        <v>NO TARGET</v>
      </c>
      <c r="T57" s="216">
        <f t="shared" si="665"/>
        <v>0</v>
      </c>
      <c r="U57" s="216">
        <f t="shared" si="665"/>
        <v>0</v>
      </c>
      <c r="V57" s="216">
        <f t="shared" si="665"/>
        <v>0</v>
      </c>
      <c r="W57" s="248">
        <f t="shared" si="665"/>
        <v>0</v>
      </c>
      <c r="X57" s="216">
        <f t="shared" si="665"/>
        <v>0</v>
      </c>
      <c r="Y57" s="213" t="str">
        <f t="shared" si="9"/>
        <v>NO TARGET</v>
      </c>
      <c r="Z57" s="216">
        <f t="shared" si="665"/>
        <v>0</v>
      </c>
      <c r="AA57" s="216">
        <f t="shared" si="665"/>
        <v>0</v>
      </c>
      <c r="AB57" s="216">
        <f t="shared" si="665"/>
        <v>0</v>
      </c>
      <c r="AC57" s="216">
        <f t="shared" si="665"/>
        <v>0</v>
      </c>
      <c r="AD57" s="216">
        <f t="shared" si="665"/>
        <v>0</v>
      </c>
      <c r="AE57" s="216">
        <f t="shared" si="665"/>
        <v>0</v>
      </c>
      <c r="AF57" s="213" t="str">
        <f t="shared" si="15"/>
        <v>NO TARGET</v>
      </c>
      <c r="AG57" s="210"/>
      <c r="AH57" s="216">
        <f t="shared" ref="AH57" si="666">SUM(AH53:AH56)</f>
        <v>0</v>
      </c>
      <c r="AI57" s="216">
        <f t="shared" ref="AI57" si="667">SUM(AI53:AI56)</f>
        <v>0</v>
      </c>
      <c r="AJ57" s="213" t="str">
        <f t="shared" si="75"/>
        <v>NO TARGET</v>
      </c>
      <c r="AK57" s="215"/>
      <c r="AL57" s="214"/>
      <c r="AO57" s="212">
        <f t="shared" si="18"/>
        <v>0</v>
      </c>
      <c r="AP57" s="216">
        <f t="shared" ref="AP57" si="668">SUM(AP53:AP56)</f>
        <v>0</v>
      </c>
      <c r="AQ57" s="216">
        <f t="shared" ref="AQ57" si="669">SUM(AQ53:AQ56)</f>
        <v>0</v>
      </c>
      <c r="AR57" s="212">
        <f>AI57/3</f>
        <v>0</v>
      </c>
      <c r="AS57" s="217"/>
      <c r="AT57" s="212">
        <f t="shared" ref="AT57" si="670">AP57/3</f>
        <v>0</v>
      </c>
      <c r="AU57" s="212">
        <v>0</v>
      </c>
      <c r="AV57" s="212">
        <f t="shared" ref="AV57" si="671">AT57-AU57</f>
        <v>0</v>
      </c>
      <c r="AW57" s="213" t="str">
        <f t="shared" si="23"/>
        <v>NO TARGET</v>
      </c>
      <c r="AX57" s="212">
        <f t="shared" ref="AX57" si="672">AP57/3</f>
        <v>0</v>
      </c>
      <c r="AY57" s="212">
        <f t="shared" ref="AY57" si="673">AV57/2</f>
        <v>0</v>
      </c>
      <c r="AZ57" s="212">
        <f t="shared" ref="AZ57" si="674">AX57+AY57</f>
        <v>0</v>
      </c>
      <c r="BA57" s="212">
        <v>0</v>
      </c>
      <c r="BB57" s="212">
        <f t="shared" ref="BB57" si="675">AZ57-BA57</f>
        <v>0</v>
      </c>
      <c r="BC57" s="213" t="str">
        <f t="shared" si="28"/>
        <v>NO TARGET</v>
      </c>
      <c r="BD57" s="212">
        <f t="shared" ref="BD57" si="676">AP57/3</f>
        <v>0</v>
      </c>
      <c r="BE57" s="212">
        <f t="shared" ref="BE57" si="677">AV57/2</f>
        <v>0</v>
      </c>
      <c r="BF57" s="212">
        <f t="shared" ref="BF57" si="678">BB57</f>
        <v>0</v>
      </c>
      <c r="BG57" s="212">
        <f t="shared" ref="BG57" si="679">SUM(BD57:BF57)</f>
        <v>0</v>
      </c>
      <c r="BH57" s="212">
        <v>0</v>
      </c>
      <c r="BI57" s="212">
        <f t="shared" ref="BI57" si="680">BG57-BH57</f>
        <v>0</v>
      </c>
      <c r="BJ57" s="213" t="str">
        <f t="shared" si="34"/>
        <v>NO TARGET</v>
      </c>
      <c r="BK57" s="215"/>
      <c r="BL57" s="212">
        <f t="shared" ref="BL57" si="681">SUM(BH57,BA57,AU57)</f>
        <v>0</v>
      </c>
      <c r="BM57" s="214">
        <f t="shared" ref="BM57" si="682">AP57-BL57</f>
        <v>0</v>
      </c>
      <c r="BN57" s="213" t="str">
        <f t="shared" si="76"/>
        <v>NO TARGET</v>
      </c>
      <c r="BO57" s="215"/>
      <c r="BP57" s="214">
        <v>0</v>
      </c>
      <c r="BR57" s="212">
        <f t="shared" si="37"/>
        <v>0</v>
      </c>
      <c r="BS57" s="212">
        <f>SUM(BS53:BS56)</f>
        <v>8</v>
      </c>
      <c r="BT57" s="212">
        <f>SUM(BT53:BT56)</f>
        <v>8</v>
      </c>
      <c r="BU57" s="212">
        <f>AI57/3</f>
        <v>0</v>
      </c>
      <c r="BV57" s="212">
        <f>BM57/2</f>
        <v>0</v>
      </c>
      <c r="BW57" s="210"/>
      <c r="BX57" s="212">
        <f t="shared" ref="BX57" si="683">BS57/3</f>
        <v>2.6666666666666665</v>
      </c>
      <c r="BY57" s="212">
        <v>0</v>
      </c>
      <c r="BZ57" s="212">
        <f t="shared" ref="BZ57" si="684">BX57-BY57</f>
        <v>2.6666666666666665</v>
      </c>
      <c r="CA57" s="213">
        <f t="shared" si="40"/>
        <v>0</v>
      </c>
      <c r="CB57" s="212">
        <f t="shared" ref="CB57" si="685">BS57/3</f>
        <v>2.6666666666666665</v>
      </c>
      <c r="CC57" s="212">
        <f t="shared" ref="CC57" si="686">BZ57/2</f>
        <v>1.3333333333333333</v>
      </c>
      <c r="CD57" s="212">
        <f t="shared" ref="CD57" si="687">CB57+CC57</f>
        <v>4</v>
      </c>
      <c r="CE57" s="212">
        <v>0</v>
      </c>
      <c r="CF57" s="212">
        <f t="shared" ref="CF57" si="688">CD57-CE57</f>
        <v>4</v>
      </c>
      <c r="CG57" s="213">
        <f t="shared" si="45"/>
        <v>0</v>
      </c>
      <c r="CH57" s="212">
        <f t="shared" ref="CH57" si="689">BS57/3</f>
        <v>2.6666666666666665</v>
      </c>
      <c r="CI57" s="212">
        <f t="shared" ref="CI57" si="690">BZ57/2</f>
        <v>1.3333333333333333</v>
      </c>
      <c r="CJ57" s="212">
        <f t="shared" ref="CJ57" si="691">CF57</f>
        <v>4</v>
      </c>
      <c r="CK57" s="212">
        <f t="shared" ref="CK57" si="692">SUM(CH57:CJ57)</f>
        <v>8</v>
      </c>
      <c r="CL57" s="212">
        <v>3</v>
      </c>
      <c r="CM57" s="212">
        <f t="shared" ref="CM57" si="693">CK57-CL57</f>
        <v>5</v>
      </c>
      <c r="CN57" s="213">
        <f t="shared" si="0"/>
        <v>0.375</v>
      </c>
      <c r="CO57" s="215"/>
      <c r="CP57" s="212">
        <f t="shared" ref="CP57" si="694">SUM(CL57,CE57,BY57)</f>
        <v>3</v>
      </c>
      <c r="CQ57" s="214">
        <f t="shared" ref="CQ57" si="695">BS57-CP57</f>
        <v>5</v>
      </c>
      <c r="CR57" s="213">
        <f t="shared" si="53"/>
        <v>0.375</v>
      </c>
      <c r="CS57" s="215"/>
      <c r="CT57" s="214"/>
      <c r="CV57" s="212">
        <f t="shared" si="54"/>
        <v>5</v>
      </c>
      <c r="CW57" s="212">
        <f>SUM(CW53:CW56)</f>
        <v>5</v>
      </c>
      <c r="CX57" s="212">
        <f>SUM(CX53:CX56)</f>
        <v>0</v>
      </c>
      <c r="CY57" s="212">
        <f>AI57/3</f>
        <v>0</v>
      </c>
      <c r="CZ57" s="212">
        <f>BM57/2</f>
        <v>0</v>
      </c>
      <c r="DA57" s="212">
        <f t="shared" ref="DA57" si="696">CQ57</f>
        <v>5</v>
      </c>
      <c r="DB57" s="210"/>
      <c r="DC57" s="212">
        <f t="shared" ref="DC57" si="697">CW57/3</f>
        <v>1.6666666666666667</v>
      </c>
      <c r="DD57" s="212">
        <f>SUM(DD53:DD56)</f>
        <v>0</v>
      </c>
      <c r="DE57" s="212">
        <f t="shared" ref="DE57" si="698">DC57-DD57</f>
        <v>1.6666666666666667</v>
      </c>
      <c r="DF57" s="213" t="str">
        <f t="shared" si="59"/>
        <v>NO TARGET</v>
      </c>
      <c r="DG57" s="212">
        <f t="shared" ref="DG57" si="699">CW57/3</f>
        <v>1.6666666666666667</v>
      </c>
      <c r="DH57" s="212">
        <f t="shared" ref="DH57" si="700">DE57/2</f>
        <v>0.83333333333333337</v>
      </c>
      <c r="DI57" s="212">
        <f t="shared" ref="DI57" si="701">DG57+DH57</f>
        <v>2.5</v>
      </c>
      <c r="DJ57" s="212">
        <f>SUM(DJ53:DJ56)</f>
        <v>0</v>
      </c>
      <c r="DK57" s="212">
        <f t="shared" ref="DK57" si="702">DI57-DJ57</f>
        <v>2.5</v>
      </c>
      <c r="DL57" s="213" t="str">
        <f t="shared" si="64"/>
        <v>NO TARGET</v>
      </c>
      <c r="DM57" s="212">
        <f t="shared" ref="DM57" si="703">CW57/3</f>
        <v>1.6666666666666667</v>
      </c>
      <c r="DN57" s="212">
        <f t="shared" ref="DN57" si="704">DE57/2</f>
        <v>0.83333333333333337</v>
      </c>
      <c r="DO57" s="212">
        <f t="shared" ref="DO57" si="705">DK57</f>
        <v>2.5</v>
      </c>
      <c r="DP57" s="212">
        <f t="shared" ref="DP57" si="706">SUM(DM57:DO57)</f>
        <v>5</v>
      </c>
      <c r="DQ57" s="212">
        <f>SUM(DQ53:DQ56)</f>
        <v>0</v>
      </c>
      <c r="DR57" s="212">
        <f t="shared" ref="DR57" si="707">DP57-DQ57</f>
        <v>5</v>
      </c>
      <c r="DS57" s="213" t="str">
        <f t="shared" si="70"/>
        <v>NO TARGET</v>
      </c>
      <c r="DT57" s="215"/>
      <c r="DU57" s="212">
        <f t="shared" ref="DU57" si="708">SUM(DQ57,DJ57,DD57)</f>
        <v>0</v>
      </c>
      <c r="DV57" s="214">
        <f t="shared" ref="DV57" si="709">CW57-DU57</f>
        <v>5</v>
      </c>
      <c r="DW57" s="213" t="str">
        <f t="shared" si="73"/>
        <v>NO TARGET</v>
      </c>
      <c r="DX57" s="215"/>
      <c r="DY57" s="214"/>
      <c r="EG57" s="161"/>
      <c r="EH57" s="161"/>
      <c r="EI57" s="161"/>
      <c r="EJ57" s="161"/>
      <c r="EK57" s="161"/>
      <c r="EL57" s="161"/>
      <c r="EM57" s="161"/>
      <c r="EN57" s="161"/>
      <c r="EO57" s="161"/>
      <c r="EP57" s="161"/>
      <c r="EQ57" s="161"/>
      <c r="ER57" s="161"/>
      <c r="ES57" s="161"/>
      <c r="ET57" s="161"/>
      <c r="EU57" s="161"/>
      <c r="EV57" s="161"/>
      <c r="EW57" s="161"/>
      <c r="EX57" s="161"/>
      <c r="EY57" s="161"/>
      <c r="EZ57" s="161"/>
      <c r="FA57" s="161"/>
      <c r="FB57" s="161"/>
      <c r="FC57" s="161"/>
      <c r="FD57" s="161"/>
    </row>
    <row r="58" spans="1:160" s="160" customFormat="1" ht="6" customHeight="1" x14ac:dyDescent="0.25">
      <c r="A58" s="223"/>
      <c r="B58" s="223"/>
      <c r="C58" s="223"/>
      <c r="D58" s="223"/>
      <c r="E58" s="224"/>
      <c r="F58" s="224"/>
      <c r="G58" s="224"/>
      <c r="H58" s="224"/>
      <c r="I58" s="224"/>
      <c r="J58" s="224"/>
      <c r="K58" s="224"/>
      <c r="L58" s="224"/>
      <c r="M58" s="200"/>
      <c r="N58" s="224"/>
      <c r="O58" s="218"/>
      <c r="P58" s="229"/>
      <c r="Q58" s="229"/>
      <c r="R58" s="229"/>
      <c r="S58" s="229"/>
      <c r="T58" s="229"/>
      <c r="U58" s="229"/>
      <c r="V58" s="229"/>
      <c r="W58" s="247"/>
      <c r="X58" s="229"/>
      <c r="Y58" s="229"/>
      <c r="Z58" s="229"/>
      <c r="AA58" s="229"/>
      <c r="AB58" s="229"/>
      <c r="AC58" s="229"/>
      <c r="AD58" s="247"/>
      <c r="AE58" s="229"/>
      <c r="AF58" s="229"/>
      <c r="AG58" s="229"/>
      <c r="AH58" s="229"/>
      <c r="AI58" s="229"/>
      <c r="AJ58" s="229"/>
      <c r="AK58" s="229"/>
      <c r="AL58" s="229"/>
      <c r="AP58" s="230"/>
      <c r="AQ58" s="230"/>
      <c r="AR58" s="209"/>
      <c r="AS58" s="218"/>
      <c r="AT58" s="229"/>
      <c r="AU58" s="247"/>
      <c r="AV58" s="229"/>
      <c r="AW58" s="229"/>
      <c r="AX58" s="229"/>
      <c r="AY58" s="229"/>
      <c r="AZ58" s="229"/>
      <c r="BA58" s="247"/>
      <c r="BB58" s="229"/>
      <c r="BC58" s="229"/>
      <c r="BD58" s="229"/>
      <c r="BE58" s="229"/>
      <c r="BF58" s="229"/>
      <c r="BG58" s="229"/>
      <c r="BH58" s="247"/>
      <c r="BI58" s="229"/>
      <c r="BJ58" s="229"/>
      <c r="BK58" s="229"/>
      <c r="BL58" s="229"/>
      <c r="BM58" s="229"/>
      <c r="BN58" s="229"/>
      <c r="BO58" s="229"/>
      <c r="BP58" s="229"/>
      <c r="BQ58" s="229"/>
      <c r="BS58" s="229"/>
      <c r="BY58" s="247"/>
      <c r="BZ58" s="229"/>
      <c r="CA58" s="229"/>
      <c r="CB58" s="229"/>
      <c r="CC58" s="229"/>
      <c r="CD58" s="229"/>
      <c r="CE58" s="247"/>
      <c r="CF58" s="229"/>
      <c r="CG58" s="229"/>
      <c r="CH58" s="229"/>
      <c r="CI58" s="229"/>
      <c r="CJ58" s="229"/>
      <c r="CK58" s="229"/>
      <c r="CL58" s="247"/>
      <c r="CM58" s="229"/>
      <c r="CN58" s="229"/>
      <c r="CO58" s="202"/>
      <c r="CP58" s="229"/>
      <c r="CQ58" s="229"/>
      <c r="CR58" s="229"/>
      <c r="CS58" s="229"/>
      <c r="CT58" s="229"/>
      <c r="CX58" s="230"/>
      <c r="CY58" s="209"/>
      <c r="CZ58" s="209"/>
      <c r="DA58" s="209"/>
      <c r="DB58" s="218"/>
      <c r="DC58" s="229"/>
      <c r="DD58" s="247"/>
      <c r="DE58" s="229"/>
      <c r="DF58" s="229"/>
      <c r="DG58" s="229"/>
      <c r="DH58" s="229"/>
      <c r="DI58" s="229"/>
      <c r="DJ58" s="247"/>
      <c r="DK58" s="229"/>
      <c r="DL58" s="229"/>
      <c r="DM58" s="229"/>
      <c r="DN58" s="229"/>
      <c r="DO58" s="229"/>
      <c r="DP58" s="229"/>
      <c r="DQ58" s="247"/>
      <c r="DR58" s="229"/>
      <c r="DS58" s="229"/>
      <c r="DT58" s="202"/>
      <c r="DU58" s="229"/>
      <c r="DV58" s="229"/>
      <c r="DW58" s="229"/>
      <c r="DX58" s="229"/>
      <c r="DY58" s="229"/>
    </row>
    <row r="59" spans="1:160" x14ac:dyDescent="0.25">
      <c r="A59" s="239" t="s">
        <v>31</v>
      </c>
      <c r="B59" s="205"/>
      <c r="C59" s="206">
        <f>SUM(N59,AQ59,BT59,CX59)</f>
        <v>350</v>
      </c>
      <c r="D59" s="207">
        <f t="shared" si="1"/>
        <v>-433.33333333333337</v>
      </c>
      <c r="E59" s="207">
        <f>SUM(K59:L59)</f>
        <v>823</v>
      </c>
      <c r="F59" s="208"/>
      <c r="G59" s="207">
        <f t="shared" si="2"/>
        <v>-783.33333333333337</v>
      </c>
      <c r="H59" s="208"/>
      <c r="I59" s="207"/>
      <c r="J59" s="208"/>
      <c r="K59" s="207">
        <f>SUM(Q59,W59,AD59,AU59,BA59,BH59,BY59,CE59,CL59,DD59,DJ59,DQ59)</f>
        <v>823</v>
      </c>
      <c r="L59" s="207">
        <f>SUM(AL59,BP59,CT59,DY59)</f>
        <v>0</v>
      </c>
      <c r="M59" s="209"/>
      <c r="N59" s="206">
        <v>0</v>
      </c>
      <c r="O59" s="210"/>
      <c r="P59" s="211">
        <f>N59/3</f>
        <v>0</v>
      </c>
      <c r="Q59" s="243">
        <v>0</v>
      </c>
      <c r="R59" s="212">
        <f t="shared" ref="R59" si="710">P59-Q59</f>
        <v>0</v>
      </c>
      <c r="S59" s="213" t="str">
        <f t="shared" si="5"/>
        <v>NO TARGET</v>
      </c>
      <c r="T59" s="212">
        <f t="shared" ref="T59" si="711">N59/3</f>
        <v>0</v>
      </c>
      <c r="U59" s="212">
        <f t="shared" ref="U59" si="712">R59/2</f>
        <v>0</v>
      </c>
      <c r="V59" s="212">
        <f t="shared" ref="V59" si="713">T59+U59</f>
        <v>0</v>
      </c>
      <c r="W59" s="243">
        <v>0</v>
      </c>
      <c r="X59" s="212">
        <f t="shared" ref="X59" si="714">V59-W59</f>
        <v>0</v>
      </c>
      <c r="Y59" s="213" t="str">
        <f t="shared" si="9"/>
        <v>NO TARGET</v>
      </c>
      <c r="Z59" s="212">
        <f t="shared" ref="Z59" si="715">N59/3</f>
        <v>0</v>
      </c>
      <c r="AA59" s="212">
        <f t="shared" ref="AA59" si="716">R59/2</f>
        <v>0</v>
      </c>
      <c r="AB59" s="212">
        <f t="shared" ref="AB59" si="717">X59</f>
        <v>0</v>
      </c>
      <c r="AC59" s="212">
        <f t="shared" ref="AC59" si="718">SUM(Z59:AB59)</f>
        <v>0</v>
      </c>
      <c r="AD59" s="243">
        <v>119</v>
      </c>
      <c r="AE59" s="212">
        <f t="shared" ref="AE59" si="719">AC59-AD59</f>
        <v>-119</v>
      </c>
      <c r="AF59" s="213" t="str">
        <f t="shared" si="15"/>
        <v>NO TARGET</v>
      </c>
      <c r="AG59" s="210"/>
      <c r="AH59" s="212">
        <f t="shared" ref="AH59" si="720">SUM(AD59,W59,Q59)</f>
        <v>119</v>
      </c>
      <c r="AI59" s="214">
        <f t="shared" ref="AI59" si="721">N59-AH59</f>
        <v>-119</v>
      </c>
      <c r="AJ59" s="213" t="str">
        <f t="shared" si="75"/>
        <v>NO TARGET</v>
      </c>
      <c r="AK59" s="215"/>
      <c r="AL59" s="214"/>
      <c r="AO59" s="212">
        <f t="shared" si="18"/>
        <v>0</v>
      </c>
      <c r="AP59" s="216">
        <f t="shared" ref="AP59" si="722">SUM(AP55:AP58)</f>
        <v>0</v>
      </c>
      <c r="AQ59" s="206">
        <v>0</v>
      </c>
      <c r="AR59" s="212">
        <f>AI59/3</f>
        <v>-39.666666666666664</v>
      </c>
      <c r="AS59" s="217"/>
      <c r="AT59" s="212">
        <f t="shared" ref="AT59" si="723">AP59/3</f>
        <v>0</v>
      </c>
      <c r="AU59" s="243"/>
      <c r="AV59" s="212">
        <f t="shared" ref="AV59" si="724">AT59-AU59</f>
        <v>0</v>
      </c>
      <c r="AW59" s="213" t="str">
        <f t="shared" si="23"/>
        <v>NO TARGET</v>
      </c>
      <c r="AX59" s="212">
        <f t="shared" ref="AX59" si="725">AP59/3</f>
        <v>0</v>
      </c>
      <c r="AY59" s="212">
        <f t="shared" ref="AY59" si="726">AV59/2</f>
        <v>0</v>
      </c>
      <c r="AZ59" s="212">
        <f t="shared" ref="AZ59" si="727">AX59+AY59</f>
        <v>0</v>
      </c>
      <c r="BA59" s="243">
        <v>0</v>
      </c>
      <c r="BB59" s="212">
        <f t="shared" ref="BB59" si="728">AZ59-BA59</f>
        <v>0</v>
      </c>
      <c r="BC59" s="213" t="str">
        <f t="shared" si="28"/>
        <v>NO TARGET</v>
      </c>
      <c r="BD59" s="212">
        <f t="shared" ref="BD59" si="729">AP59/3</f>
        <v>0</v>
      </c>
      <c r="BE59" s="212">
        <f t="shared" ref="BE59" si="730">AV59/2</f>
        <v>0</v>
      </c>
      <c r="BF59" s="212">
        <f t="shared" ref="BF59" si="731">BB59</f>
        <v>0</v>
      </c>
      <c r="BG59" s="212">
        <f t="shared" ref="BG59" si="732">SUM(BD59:BF59)</f>
        <v>0</v>
      </c>
      <c r="BH59" s="243">
        <v>704</v>
      </c>
      <c r="BI59" s="212">
        <f t="shared" ref="BI59" si="733">BG59-BH59</f>
        <v>-704</v>
      </c>
      <c r="BJ59" s="213" t="str">
        <f t="shared" si="34"/>
        <v>NO TARGET</v>
      </c>
      <c r="BK59" s="215"/>
      <c r="BL59" s="212">
        <f t="shared" ref="BL59" si="734">SUM(BH59,BA59,AU59)</f>
        <v>704</v>
      </c>
      <c r="BM59" s="214">
        <f t="shared" ref="BM59" si="735">AP59-BL59</f>
        <v>-704</v>
      </c>
      <c r="BN59" s="213" t="str">
        <f t="shared" si="76"/>
        <v>NO TARGET</v>
      </c>
      <c r="BO59" s="215"/>
      <c r="BP59" s="214">
        <v>0</v>
      </c>
      <c r="BR59" s="212">
        <f t="shared" si="37"/>
        <v>-391.66666666666669</v>
      </c>
      <c r="BS59" s="212">
        <f>SUM(BT59:BV59)-BP59</f>
        <v>-391.66666666666669</v>
      </c>
      <c r="BT59" s="206">
        <v>0</v>
      </c>
      <c r="BU59" s="212">
        <f>AI59/3</f>
        <v>-39.666666666666664</v>
      </c>
      <c r="BV59" s="212">
        <f>BM59/2</f>
        <v>-352</v>
      </c>
      <c r="BW59" s="210"/>
      <c r="BX59" s="212">
        <f t="shared" ref="BX59" si="736">BS59/3</f>
        <v>-130.55555555555557</v>
      </c>
      <c r="BY59" s="243">
        <f>BT59/3</f>
        <v>0</v>
      </c>
      <c r="BZ59" s="212">
        <f t="shared" ref="BZ59" si="737">BX59-BY59</f>
        <v>-130.55555555555557</v>
      </c>
      <c r="CA59" s="213" t="str">
        <f t="shared" si="40"/>
        <v>NO TARGET</v>
      </c>
      <c r="CB59" s="212">
        <f t="shared" ref="CB59" si="738">BS59/3</f>
        <v>-130.55555555555557</v>
      </c>
      <c r="CC59" s="212">
        <f t="shared" ref="CC59" si="739">BZ59/2</f>
        <v>-65.277777777777786</v>
      </c>
      <c r="CD59" s="212">
        <f t="shared" ref="CD59" si="740">CB59+CC59</f>
        <v>-195.83333333333337</v>
      </c>
      <c r="CE59" s="243">
        <v>0</v>
      </c>
      <c r="CF59" s="212">
        <f t="shared" ref="CF59" si="741">CD59-CE59</f>
        <v>-195.83333333333337</v>
      </c>
      <c r="CG59" s="213" t="str">
        <f t="shared" si="45"/>
        <v>NO TARGET</v>
      </c>
      <c r="CH59" s="212">
        <f t="shared" ref="CH59" si="742">BS59/3</f>
        <v>-130.55555555555557</v>
      </c>
      <c r="CI59" s="212">
        <f t="shared" ref="CI59" si="743">BZ59/2</f>
        <v>-65.277777777777786</v>
      </c>
      <c r="CJ59" s="212">
        <f t="shared" ref="CJ59" si="744">CF59</f>
        <v>-195.83333333333337</v>
      </c>
      <c r="CK59" s="212">
        <f t="shared" ref="CK59" si="745">SUM(CH59:CJ59)</f>
        <v>-391.66666666666674</v>
      </c>
      <c r="CL59" s="243">
        <v>0</v>
      </c>
      <c r="CM59" s="212">
        <f t="shared" ref="CM59" si="746">CK59-CL59</f>
        <v>-391.66666666666674</v>
      </c>
      <c r="CN59" s="213" t="str">
        <f t="shared" si="0"/>
        <v>NO TARGET</v>
      </c>
      <c r="CO59" s="215"/>
      <c r="CP59" s="212">
        <f t="shared" ref="CP59" si="747">SUM(CL59,CE59,BY59)</f>
        <v>0</v>
      </c>
      <c r="CQ59" s="214">
        <f t="shared" ref="CQ59" si="748">BS59-CP59</f>
        <v>-391.66666666666669</v>
      </c>
      <c r="CR59" s="213">
        <f t="shared" ref="CR59" si="749">CP59/BS59</f>
        <v>0</v>
      </c>
      <c r="CS59" s="215"/>
      <c r="CT59" s="214"/>
      <c r="CV59" s="212">
        <f t="shared" si="54"/>
        <v>-783.33333333333337</v>
      </c>
      <c r="CW59" s="212">
        <f t="shared" si="55"/>
        <v>-433.33333333333337</v>
      </c>
      <c r="CX59" s="206">
        <v>350</v>
      </c>
      <c r="CY59" s="212">
        <f>AI59/3</f>
        <v>-39.666666666666664</v>
      </c>
      <c r="CZ59" s="212">
        <f>BM59/2</f>
        <v>-352</v>
      </c>
      <c r="DA59" s="212">
        <f t="shared" ref="DA59" si="750">CQ59</f>
        <v>-391.66666666666669</v>
      </c>
      <c r="DB59" s="210"/>
      <c r="DC59" s="212">
        <f t="shared" ref="DC59" si="751">CW59/3</f>
        <v>-144.44444444444446</v>
      </c>
      <c r="DD59" s="243"/>
      <c r="DE59" s="212">
        <f t="shared" ref="DE59" si="752">DC59-DD59</f>
        <v>-144.44444444444446</v>
      </c>
      <c r="DF59" s="213">
        <f t="shared" si="59"/>
        <v>0</v>
      </c>
      <c r="DG59" s="212">
        <f t="shared" ref="DG59" si="753">CW59/3</f>
        <v>-144.44444444444446</v>
      </c>
      <c r="DH59" s="212">
        <f t="shared" ref="DH59" si="754">DE59/2</f>
        <v>-72.222222222222229</v>
      </c>
      <c r="DI59" s="212">
        <f t="shared" ref="DI59" si="755">DG59+DH59</f>
        <v>-216.66666666666669</v>
      </c>
      <c r="DJ59" s="243"/>
      <c r="DK59" s="212">
        <f t="shared" ref="DK59" si="756">DI59-DJ59</f>
        <v>-216.66666666666669</v>
      </c>
      <c r="DL59" s="213">
        <f t="shared" si="64"/>
        <v>0</v>
      </c>
      <c r="DM59" s="212">
        <f t="shared" ref="DM59" si="757">CW59/3</f>
        <v>-144.44444444444446</v>
      </c>
      <c r="DN59" s="212">
        <f t="shared" ref="DN59" si="758">DE59/2</f>
        <v>-72.222222222222229</v>
      </c>
      <c r="DO59" s="212">
        <f t="shared" ref="DO59" si="759">DK59</f>
        <v>-216.66666666666669</v>
      </c>
      <c r="DP59" s="212">
        <f t="shared" ref="DP59" si="760">SUM(DM59:DO59)</f>
        <v>-433.33333333333337</v>
      </c>
      <c r="DQ59" s="243"/>
      <c r="DR59" s="212">
        <f t="shared" ref="DR59" si="761">DP59-DQ59</f>
        <v>-433.33333333333337</v>
      </c>
      <c r="DS59" s="213">
        <f t="shared" si="70"/>
        <v>0</v>
      </c>
      <c r="DT59" s="215"/>
      <c r="DU59" s="212">
        <f t="shared" ref="DU59" si="762">SUM(DQ59,DJ59,DD59)</f>
        <v>0</v>
      </c>
      <c r="DV59" s="214">
        <f t="shared" ref="DV59" si="763">CW59-DU59</f>
        <v>-433.33333333333337</v>
      </c>
      <c r="DW59" s="213">
        <f t="shared" si="73"/>
        <v>0</v>
      </c>
      <c r="DX59" s="215"/>
      <c r="DY59" s="214"/>
      <c r="EG59" s="161"/>
      <c r="EH59" s="161"/>
      <c r="EI59" s="161"/>
      <c r="EJ59" s="161"/>
      <c r="EK59" s="161"/>
      <c r="EL59" s="161"/>
      <c r="EM59" s="161"/>
      <c r="EN59" s="161"/>
      <c r="EO59" s="161"/>
      <c r="EP59" s="161"/>
      <c r="EQ59" s="161"/>
      <c r="ER59" s="161"/>
      <c r="ES59" s="161"/>
      <c r="ET59" s="161"/>
      <c r="EU59" s="161"/>
      <c r="EV59" s="161"/>
      <c r="EW59" s="161"/>
      <c r="EX59" s="161"/>
      <c r="EY59" s="161"/>
      <c r="EZ59" s="161"/>
      <c r="FA59" s="161"/>
      <c r="FB59" s="161"/>
      <c r="FC59" s="161"/>
      <c r="FD59" s="161"/>
    </row>
    <row r="60" spans="1:160" s="160" customFormat="1" x14ac:dyDescent="0.25">
      <c r="O60" s="218"/>
      <c r="AG60" s="218"/>
    </row>
    <row r="61" spans="1:160" s="160" customFormat="1" x14ac:dyDescent="0.25">
      <c r="A61" s="171"/>
      <c r="B61" s="171"/>
      <c r="C61" s="171"/>
      <c r="D61" s="171"/>
      <c r="E61" s="171"/>
      <c r="F61" s="171"/>
      <c r="G61" s="171"/>
      <c r="H61" s="171"/>
      <c r="I61" s="171"/>
      <c r="J61" s="171"/>
      <c r="K61" s="171"/>
      <c r="L61" s="171"/>
      <c r="M61" s="171"/>
      <c r="N61" s="171"/>
      <c r="O61" s="240"/>
      <c r="P61" s="171"/>
      <c r="Q61" s="171"/>
      <c r="R61" s="171"/>
      <c r="S61" s="171"/>
      <c r="T61" s="171"/>
      <c r="U61" s="171"/>
      <c r="V61" s="171"/>
      <c r="W61" s="171"/>
      <c r="X61" s="171"/>
      <c r="Y61" s="171"/>
      <c r="Z61" s="171"/>
      <c r="AA61" s="171"/>
      <c r="AB61" s="171"/>
      <c r="AC61" s="171"/>
      <c r="AD61" s="171"/>
      <c r="AE61" s="171"/>
      <c r="AF61" s="171"/>
      <c r="AG61" s="240"/>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171"/>
      <c r="CH61" s="171"/>
      <c r="CI61" s="171"/>
      <c r="CJ61" s="171"/>
      <c r="CK61" s="171"/>
      <c r="CL61" s="171"/>
      <c r="CM61" s="171"/>
      <c r="CN61" s="171"/>
      <c r="CO61" s="171"/>
      <c r="CP61" s="171"/>
      <c r="CQ61" s="171"/>
      <c r="CR61" s="171"/>
      <c r="CS61" s="171"/>
      <c r="CT61" s="171"/>
      <c r="CU61" s="171"/>
      <c r="CV61" s="171"/>
      <c r="CW61" s="171"/>
      <c r="CX61" s="171"/>
      <c r="CY61" s="171"/>
      <c r="CZ61" s="171"/>
      <c r="DA61" s="171"/>
      <c r="DB61" s="171"/>
      <c r="DC61" s="171"/>
      <c r="DD61" s="171"/>
      <c r="DE61" s="171"/>
      <c r="DF61" s="171"/>
      <c r="DG61" s="171"/>
      <c r="DH61" s="171"/>
      <c r="DI61" s="171"/>
      <c r="DJ61" s="171"/>
      <c r="DK61" s="171"/>
      <c r="DL61" s="171"/>
      <c r="DM61" s="171"/>
      <c r="DN61" s="171"/>
      <c r="DO61" s="171"/>
      <c r="DP61" s="171"/>
      <c r="DQ61" s="171"/>
      <c r="DR61" s="171"/>
      <c r="DS61" s="171"/>
      <c r="DT61" s="171"/>
      <c r="DU61" s="171"/>
      <c r="DV61" s="171"/>
      <c r="DW61" s="171"/>
      <c r="DX61" s="171"/>
      <c r="DY61" s="171"/>
    </row>
    <row r="62" spans="1:160" s="160" customFormat="1" x14ac:dyDescent="0.25">
      <c r="A62" s="204" t="s">
        <v>88</v>
      </c>
      <c r="B62" s="205"/>
      <c r="C62" s="207">
        <f>SUM(N62,AQ62,BT62,CX62)</f>
        <v>5387</v>
      </c>
      <c r="D62" s="207">
        <f>SUM(D59,D57,D50,D42,D32,D25,D18,D12)</f>
        <v>1771.6666666666665</v>
      </c>
      <c r="E62" s="207">
        <f>SUM(K62:L62)</f>
        <v>3279</v>
      </c>
      <c r="F62" s="208"/>
      <c r="G62" s="207">
        <f t="shared" si="2"/>
        <v>-22.333333333333485</v>
      </c>
      <c r="H62" s="208"/>
      <c r="I62" s="207"/>
      <c r="J62" s="208"/>
      <c r="K62" s="207">
        <f>SUM(K59,K57,K50,K42,K32,K25,K18,K12)</f>
        <v>2966</v>
      </c>
      <c r="L62" s="207">
        <f>SUM(L59,L57,L50,L42,L32,L25,L18,L12)</f>
        <v>313</v>
      </c>
      <c r="M62" s="209"/>
      <c r="N62" s="207">
        <f>SUM(N59,N57,N50,N42,N32,N25,N18,N12)</f>
        <v>1107</v>
      </c>
      <c r="O62" s="210"/>
      <c r="P62" s="207">
        <f>SUM(P59,P57,P50,P42,P32,P25,P18,P12)</f>
        <v>243.66666666666669</v>
      </c>
      <c r="Q62" s="207">
        <f>SUM(Q59,Q57,Q56,Q55,Q54,Q53,Q50,Q42,Q32,Q25,Q18,Q12)</f>
        <v>0</v>
      </c>
      <c r="R62" s="207">
        <f>SUM(R59,R57,R56,R55,R54,R53,R50,R42,R32,R25,R18,R12)</f>
        <v>243.66666666666669</v>
      </c>
      <c r="S62" s="213">
        <f>Q62/P62</f>
        <v>0</v>
      </c>
      <c r="T62" s="207">
        <f>SUM(T59,T57,T56,T55,T54,T53,T50,T42,T32,T25,T18,T12)</f>
        <v>243.66666666666669</v>
      </c>
      <c r="U62" s="207">
        <f>SUM(U59,U57,U56,U55,U54,U53,U50,U42,U32,U25,U18,U12)</f>
        <v>121.83333333333334</v>
      </c>
      <c r="V62" s="207">
        <f>SUM(V59,V57,V50,V42,V32,V25,V18,V12)</f>
        <v>365.5</v>
      </c>
      <c r="W62" s="207">
        <f>SUM(W59,W57,W50,W42,W32,W25,W18,W12)</f>
        <v>0</v>
      </c>
      <c r="X62" s="207">
        <f>SUM(X59,X57,X50,X42,X32,X25,X18,X12)</f>
        <v>365.5</v>
      </c>
      <c r="Y62" s="213">
        <f t="shared" ref="Y62" si="764">W62/V62</f>
        <v>0</v>
      </c>
      <c r="Z62" s="207">
        <f>SUM(Z59,Z57,Z56,Z55,Z54,Z53,Z50,Z42,Z32,Z25,Z18,Z12)</f>
        <v>243.66666666666669</v>
      </c>
      <c r="AA62" s="207">
        <f>SUM(AA59,AA57,AA56,AA55,AA54,AA53,AA50,AA42,AA32,AA25,AA18,AA12)</f>
        <v>121.83333333333334</v>
      </c>
      <c r="AB62" s="207">
        <f>SUM(AB59,AB57,AB56,AB55,AB54,AB53,AB50,AB42,AB32,AB25,AB18,AB12)</f>
        <v>365.5</v>
      </c>
      <c r="AC62" s="207">
        <f>SUM(AC59,AC57,AC50,AC42,AC32,AC25,AC18,AC12)</f>
        <v>731</v>
      </c>
      <c r="AD62" s="207">
        <f>SUM(AD59,AD57,AD50,AD42,AD32,AD25,AD18,AD12)</f>
        <v>585</v>
      </c>
      <c r="AE62" s="207">
        <f>SUM(AE59,AE57,AE50,AE42,AE32,AE25,AE18,AE12)</f>
        <v>146</v>
      </c>
      <c r="AF62" s="213">
        <f t="shared" ref="AF62" si="765">AD62/AC62</f>
        <v>0.80027359781121754</v>
      </c>
      <c r="AG62" s="210"/>
      <c r="AH62" s="207">
        <f>SUM(AH59,AH57,AH50,AH42,AH32,AH25,AH18,AH12)</f>
        <v>585</v>
      </c>
      <c r="AI62" s="207">
        <f>SUM(AI59,AI57,AI50,AI42,AI32,AI25,AI18,AI12)</f>
        <v>146</v>
      </c>
      <c r="AJ62" s="213">
        <f t="shared" si="75"/>
        <v>0.52845528455284552</v>
      </c>
      <c r="AK62" s="241"/>
      <c r="AL62" s="207">
        <f>SUM(AL59,AL57,AL50,AL42,AL32,AL25,AL18,AL12)</f>
        <v>0</v>
      </c>
      <c r="AO62" s="212">
        <f t="shared" si="18"/>
        <v>88.333333333333258</v>
      </c>
      <c r="AP62" s="207">
        <f>SUM(AP59,AP57,AP50,AP42,AP32,AP25,AP18,AP12)</f>
        <v>819.33333333333326</v>
      </c>
      <c r="AQ62" s="207">
        <f>SUM(AQ59,AQ57,AQ50,AQ42,AQ32,AQ25,AQ18,AQ12)</f>
        <v>731</v>
      </c>
      <c r="AR62" s="207">
        <f>SUM(AR59,AR57,AR56,AR55,AR54,AR53,AR50,AR42,AR32,AR25,AR18,AR12)</f>
        <v>48.666666666666671</v>
      </c>
      <c r="AS62" s="217"/>
      <c r="AT62" s="207">
        <f>SUM(AT59,AT57,AT50,AT42,AT32,AT25,AT18,AT12)</f>
        <v>273.11111111111109</v>
      </c>
      <c r="AU62" s="207">
        <f>SUM(AU59,AU57,AU50,AU42,AU32,AU25,AU18,AU12)</f>
        <v>0</v>
      </c>
      <c r="AV62" s="207">
        <f>SUM(AV59,AV57,AV50,AV42,AV32,AV25,AV18,AV12)</f>
        <v>273.11111111111109</v>
      </c>
      <c r="AW62" s="213">
        <f t="shared" ref="AW62" si="766">AU62/AT62</f>
        <v>0</v>
      </c>
      <c r="AX62" s="207">
        <f>SUM(AX59,AX57,AX56,AX55,AX54,AX53,AX50,AX42,AX32,AX25,AX18,AX12)</f>
        <v>273.11111111111109</v>
      </c>
      <c r="AY62" s="207">
        <f>SUM(AY59,AY57,AY56,AY55,AY54,AY53,AY50,AY42,AY32,AY25,AY18,AY12)</f>
        <v>136.55555555555554</v>
      </c>
      <c r="AZ62" s="207">
        <f>SUM(AZ59,AZ57,AZ50,AZ42,AZ32,AZ25,AZ18,AZ12)</f>
        <v>409.66666666666663</v>
      </c>
      <c r="BA62" s="207">
        <f>SUM(BA59,BA57,BA50,BA42,BA32,BA25,BA18,BA12)</f>
        <v>0</v>
      </c>
      <c r="BB62" s="207">
        <f>SUM(BB59,BB57,BB50,BB42,BB32,BB25,BB18,BB12)</f>
        <v>409.66666666666663</v>
      </c>
      <c r="BC62" s="213">
        <f>BA62/AZ62</f>
        <v>0</v>
      </c>
      <c r="BD62" s="207">
        <f>SUM(BD59,BD57,BD56,BD55,BD54,BD53,BD50,BD42,BD32,BD25,BD18,BD12)</f>
        <v>134.11111111111111</v>
      </c>
      <c r="BE62" s="207">
        <f>SUM(BE59,BE57,BE56,BE55,BE54,BE53,BE50,BE42,BE32,BE25,BE18,BE12)</f>
        <v>67.055555555555557</v>
      </c>
      <c r="BF62" s="207">
        <f>SUM(BF59,BF57,BF56,BF55,BF54,BF53,BF50,BF42,BF32,BF25,BF18,BF12)</f>
        <v>201.16666666666666</v>
      </c>
      <c r="BG62" s="207">
        <f>SUM(BG59,BG57,BG50,BG42,BG32,BG25,BG18,BG12)</f>
        <v>819.33333333333326</v>
      </c>
      <c r="BH62" s="207">
        <f>SUM(BH59,BH57,BH50,BH42,BH32,BH25,BH18,BH12)</f>
        <v>1697</v>
      </c>
      <c r="BI62" s="207">
        <f>SUM(BI59,BI57,BI50,BI42,BI32,BI25,BI18,BI12)</f>
        <v>-877.66666666666674</v>
      </c>
      <c r="BJ62" s="213">
        <f>BH62/BG62</f>
        <v>2.0711960943856798</v>
      </c>
      <c r="BK62" s="241"/>
      <c r="BL62" s="207">
        <f>SUM(BL59,BL57,BL50,BL42,BL32,BL25,BL18,BL12)</f>
        <v>1697</v>
      </c>
      <c r="BM62" s="207">
        <f>SUM(BM59,BM57,BM50,BM42,BM32,BM25,BM18,BM12)</f>
        <v>-877.66666666666652</v>
      </c>
      <c r="BN62" s="213">
        <f>BJ62</f>
        <v>2.0711960943856798</v>
      </c>
      <c r="BO62" s="241"/>
      <c r="BP62" s="207">
        <f>SUM(BP59,BP57,BP50,BP42,BP32,BP25,BP18,BP12)</f>
        <v>313</v>
      </c>
      <c r="BR62" s="212">
        <f t="shared" si="37"/>
        <v>-703.16666666666674</v>
      </c>
      <c r="BS62" s="207">
        <f>SUM(BS59,BS57,BS50,BS42,BS32,BS25,BS18,BS12)</f>
        <v>1051.8333333333333</v>
      </c>
      <c r="BT62" s="207">
        <f>SUM(BT59,BT57,BT50,BT42,BT32,BT25,BT18,BT12)</f>
        <v>1755</v>
      </c>
      <c r="BU62" s="216"/>
      <c r="BV62" s="216"/>
      <c r="BW62" s="210"/>
      <c r="BX62" s="207">
        <f>SUM(BX59,BX57,BX50,BX42,BX32,BX25,BX18,BX12)</f>
        <v>350.61111111111114</v>
      </c>
      <c r="BY62" s="207">
        <f>SUM(BY59,BY57,BY50,BY42,BY32,BY25,BY18,BY12)</f>
        <v>0</v>
      </c>
      <c r="BZ62" s="207">
        <f>SUM(BZ59,BZ57,BZ50,BZ42,BZ32,BZ25,BZ18,BZ12)</f>
        <v>350.61111111111114</v>
      </c>
      <c r="CA62" s="213">
        <f t="shared" ref="CA62" si="767">BY62/BX62</f>
        <v>0</v>
      </c>
      <c r="CB62" s="207">
        <f>SUM(CB59,CB57,CB56,CB55,CB54,CB53,CB50,CB42,CB32,CB25,CB18,CB12)</f>
        <v>353.27777777777783</v>
      </c>
      <c r="CC62" s="207">
        <f>SUM(CC59,CC57,CC56,CC55,CC54,CC53,CC50,CC42,CC32,CC25,CC18,CC12)</f>
        <v>176.63888888888891</v>
      </c>
      <c r="CD62" s="207">
        <f>SUM(CD59,CD57,CD50,CD42,CD32,CD25,CD18,CD12)</f>
        <v>525.91666666666663</v>
      </c>
      <c r="CE62" s="207">
        <f>SUM(CE59,CE57,CE50,CE42,CE32,CE25,CE18,CE12)</f>
        <v>0</v>
      </c>
      <c r="CF62" s="207">
        <f>SUM(CF59,CF57,CF50,CF42,CF32,CF25,CF18,CF12)</f>
        <v>525.91666666666663</v>
      </c>
      <c r="CG62" s="213">
        <f t="shared" ref="CG62" si="768">CE62/CD62</f>
        <v>0</v>
      </c>
      <c r="CH62" s="207">
        <f>SUM(CH59,CH57,CH56,CH55,CH54,CH53,CH50,CH42,CH32,CH25,CH18,CH12)</f>
        <v>53.611111111111143</v>
      </c>
      <c r="CI62" s="207">
        <f>SUM(CI59,CI57,CI56,CI55,CI54,CI53,CI50,CI42,CI32,CI25,CI18,CI12)</f>
        <v>26.805555555555571</v>
      </c>
      <c r="CJ62" s="207">
        <f>SUM(CJ59,CJ57,CJ56,CJ55,CJ54,CJ53,CJ50,CJ42,CJ32,CJ25,CJ18,CJ12)</f>
        <v>80.416666666666629</v>
      </c>
      <c r="CK62" s="207">
        <f>SUM(CK59,CK57,CK50,CK42,CK32,CK25,CK18,CK12)</f>
        <v>1051.8333333333333</v>
      </c>
      <c r="CL62" s="207">
        <f>SUM(CL59,CL57,CL50,CL42,CL32,CL25,CL18,CL12)</f>
        <v>684</v>
      </c>
      <c r="CM62" s="207">
        <f>SUM(CM59,CM57,CM50,CM42,CM32,CM25,CM18,CM12)</f>
        <v>367.83333333333326</v>
      </c>
      <c r="CN62" s="213">
        <f t="shared" ref="CN62" si="769">CL62/CK62</f>
        <v>0.65029313896371421</v>
      </c>
      <c r="CO62" s="241"/>
      <c r="CP62" s="207">
        <f>SUM(CP59,CP57,CP50,CP42,CP32,CP25,CP18,CP12)</f>
        <v>684</v>
      </c>
      <c r="CQ62" s="207">
        <f>SUM(CQ59,CQ57,CQ50,CQ42,CQ32,CQ25,CQ18,CQ12)</f>
        <v>367.83333333333331</v>
      </c>
      <c r="CR62" s="213">
        <f t="shared" ref="CR62" si="770">CP62/BS62</f>
        <v>0.65029313896371421</v>
      </c>
      <c r="CS62" s="241"/>
      <c r="CT62" s="207">
        <f>SUM(CT59,CT57,CT56,CT55,CT54,CT53,CT50,CT42,CT32,CT25,CT18,CT12)</f>
        <v>0</v>
      </c>
      <c r="CV62" s="212">
        <f t="shared" si="54"/>
        <v>-22.333333333333485</v>
      </c>
      <c r="CW62" s="207">
        <f>SUM(CW59,CW57,CW50,CW42,CW32,CW25,CW18,CW12)</f>
        <v>1771.6666666666665</v>
      </c>
      <c r="CX62" s="212">
        <f>SUM(CX59,CX57,CX50,CX42,CX32,CX25,CX18,CX12)</f>
        <v>1794</v>
      </c>
      <c r="CY62" s="207">
        <f>SUM(CY59,CY57,CY56,CY55,CY54,CY53,CY50,CY42,CY32,CY25,CY18,CY12)</f>
        <v>48.666666666666671</v>
      </c>
      <c r="CZ62" s="207">
        <f>SUM(CZ59,CZ57,CZ56,CZ55,CZ54,CZ53,CZ50,CZ42,CZ32,CZ25,CZ18,CZ12)</f>
        <v>-438.83333333333326</v>
      </c>
      <c r="DA62" s="207">
        <f>SUM(DA59,DA57,DA56,DA55,DA54,DA53,DA50,DA42,DA32,DA25,DA18,DA12)</f>
        <v>372.83333333333331</v>
      </c>
      <c r="DB62" s="210"/>
      <c r="DC62" s="207">
        <f>SUM(DC59,DC57,DC50,DC42,DC32,DC25,DC18,DC12)</f>
        <v>590.55555555555543</v>
      </c>
      <c r="DD62" s="207">
        <f>SUM(DD59,DD57,DD50,DD42,DD32,DD25,DD18,DD12)</f>
        <v>0</v>
      </c>
      <c r="DE62" s="207">
        <f>SUM(DE59,DE57,DE50,DE42,DE32,DE25,DE18,DE12)</f>
        <v>590.55555555555543</v>
      </c>
      <c r="DF62" s="213">
        <f t="shared" ref="DF62" si="771">DD62/DC62</f>
        <v>0</v>
      </c>
      <c r="DG62" s="207">
        <f>SUM(DG59,DG57,DG56,DG55,DG54,DG53,DG50,DG42,DG32,DG25,DG18,DG12)</f>
        <v>592.22222222222217</v>
      </c>
      <c r="DH62" s="207">
        <f>SUM(DH59,DH57,DH56,DH55,DH54,DH53,DH50,DH42,DH32,DH25,DH18,DH12)</f>
        <v>296.11111111111109</v>
      </c>
      <c r="DI62" s="207">
        <f>SUM(DI59,DI57,DI50,DI42,DI32,DI25,DI18,DI12)</f>
        <v>885.83333333333326</v>
      </c>
      <c r="DJ62" s="207">
        <f>SUM(DJ59,DJ57,DJ50,DJ42,DJ32,DJ25,DJ18,DJ12)</f>
        <v>0</v>
      </c>
      <c r="DK62" s="207">
        <f>SUM(DK59,DK57,DK50,DK42,DK32,DK25,DK18,DK12)</f>
        <v>885.83333333333326</v>
      </c>
      <c r="DL62" s="213">
        <f t="shared" ref="DL62" si="772">DJ62/DI62</f>
        <v>0</v>
      </c>
      <c r="DM62" s="207">
        <f>SUM(DM59,DM57,DM56,DM55,DM54,DM53,DM50,DM42,DM32,DM25,DM18,DM12)</f>
        <v>592.22222222222217</v>
      </c>
      <c r="DN62" s="207">
        <f>SUM(DN59,DN57,DN56,DN55,DN54,DN53,DN50,DN42,DN32,DN25,DN18,DN12)</f>
        <v>296.11111111111109</v>
      </c>
      <c r="DO62" s="207">
        <f>SUM(DO59,DO57,DO56,DO55,DO54,DO53,DO50,DO42,DO32,DO25,DO18,DO12)</f>
        <v>888.33333333333326</v>
      </c>
      <c r="DP62" s="207">
        <f>SUM(DP59,DP57,DP50,DP42,DP32,DP25,DP18,DP12)</f>
        <v>1771.6666666666665</v>
      </c>
      <c r="DQ62" s="207">
        <f>SUM(DQ59,DQ57,DQ50,DQ42,DQ32,DQ25,DQ18,DQ12)</f>
        <v>0</v>
      </c>
      <c r="DR62" s="207">
        <f>SUM(DR59,DR57,DR50,DR42,DR32,DR25,DR18,DR12)</f>
        <v>1771.6666666666665</v>
      </c>
      <c r="DS62" s="213">
        <f t="shared" ref="DS62" si="773">DQ62/DP62</f>
        <v>0</v>
      </c>
      <c r="DT62" s="241"/>
      <c r="DU62" s="207">
        <f>SUM(DU59,DU57,DU50,DU42,DU32,DU25,DU18,DU12)</f>
        <v>0</v>
      </c>
      <c r="DV62" s="207">
        <f>SUM(DV59,DV57,DV56,DV55,DV54,DV53,DV50,DV42,DV32,DV25,DV18,DV12)</f>
        <v>1776.6666666666665</v>
      </c>
      <c r="DW62" s="213">
        <f t="shared" ref="DW62" si="774">DU62/CW62</f>
        <v>0</v>
      </c>
      <c r="DX62" s="241"/>
      <c r="DY62" s="207">
        <f>SUM(DY59,DY57,DY50,DY42,DY32,DY25,DY18,DY12)</f>
        <v>0</v>
      </c>
    </row>
    <row r="63" spans="1:160" s="160" customFormat="1" x14ac:dyDescent="0.25"/>
    <row r="64" spans="1:160" s="160" customFormat="1" x14ac:dyDescent="0.25"/>
    <row r="65" s="160" customFormat="1" x14ac:dyDescent="0.25"/>
    <row r="66" s="160" customFormat="1" x14ac:dyDescent="0.25"/>
    <row r="67" s="160" customFormat="1" x14ac:dyDescent="0.25"/>
    <row r="68" s="160" customFormat="1" x14ac:dyDescent="0.25"/>
    <row r="69" s="160" customFormat="1" x14ac:dyDescent="0.25"/>
    <row r="70" s="160" customFormat="1" x14ac:dyDescent="0.25"/>
    <row r="71" s="160" customFormat="1" x14ac:dyDescent="0.25"/>
    <row r="72" s="160" customFormat="1" x14ac:dyDescent="0.25"/>
    <row r="73" s="160" customFormat="1" x14ac:dyDescent="0.25"/>
    <row r="74" s="160" customFormat="1" x14ac:dyDescent="0.25"/>
    <row r="75" s="160" customFormat="1" x14ac:dyDescent="0.25"/>
    <row r="76" s="160" customFormat="1" x14ac:dyDescent="0.25"/>
    <row r="77" s="160" customFormat="1" x14ac:dyDescent="0.25"/>
    <row r="78" s="160" customFormat="1" x14ac:dyDescent="0.25"/>
    <row r="79" s="160" customFormat="1" x14ac:dyDescent="0.25"/>
    <row r="80" s="160" customFormat="1" x14ac:dyDescent="0.25"/>
    <row r="81" s="160" customFormat="1" x14ac:dyDescent="0.25"/>
    <row r="82" s="160" customFormat="1" x14ac:dyDescent="0.25"/>
    <row r="83" s="160" customFormat="1" x14ac:dyDescent="0.25"/>
    <row r="84" s="160" customFormat="1" x14ac:dyDescent="0.25"/>
    <row r="85" s="160" customFormat="1" x14ac:dyDescent="0.25"/>
    <row r="86" s="160" customFormat="1" x14ac:dyDescent="0.25"/>
    <row r="87" s="160" customFormat="1" x14ac:dyDescent="0.25"/>
    <row r="88" s="160" customFormat="1" x14ac:dyDescent="0.25"/>
    <row r="89" s="160" customFormat="1" x14ac:dyDescent="0.25"/>
    <row r="90" s="160" customFormat="1" x14ac:dyDescent="0.25"/>
    <row r="91" s="160" customFormat="1" x14ac:dyDescent="0.25"/>
    <row r="92" s="160" customFormat="1" x14ac:dyDescent="0.25"/>
    <row r="93" s="160" customFormat="1" x14ac:dyDescent="0.25"/>
    <row r="94" s="160" customFormat="1" x14ac:dyDescent="0.25"/>
    <row r="95" s="160" customFormat="1" x14ac:dyDescent="0.25"/>
    <row r="96" s="160" customFormat="1" x14ac:dyDescent="0.25"/>
    <row r="97" s="160" customFormat="1" x14ac:dyDescent="0.25"/>
    <row r="98" s="160" customFormat="1" x14ac:dyDescent="0.25"/>
    <row r="99" s="160" customFormat="1" x14ac:dyDescent="0.25"/>
    <row r="100" s="160" customFormat="1" x14ac:dyDescent="0.25"/>
    <row r="101" s="160" customFormat="1" x14ac:dyDescent="0.25"/>
    <row r="102" s="160" customFormat="1" x14ac:dyDescent="0.25"/>
    <row r="103" s="160" customFormat="1" x14ac:dyDescent="0.25"/>
    <row r="104" s="160" customFormat="1" x14ac:dyDescent="0.25"/>
    <row r="105" s="160" customFormat="1" x14ac:dyDescent="0.25"/>
    <row r="106" s="160" customFormat="1" x14ac:dyDescent="0.25"/>
    <row r="107" s="160" customFormat="1" x14ac:dyDescent="0.25"/>
    <row r="108" s="160" customFormat="1" x14ac:dyDescent="0.25"/>
    <row r="109" s="160" customFormat="1" x14ac:dyDescent="0.25"/>
    <row r="110" s="160" customFormat="1" x14ac:dyDescent="0.25"/>
    <row r="111" s="160" customFormat="1" x14ac:dyDescent="0.25"/>
    <row r="112" s="160" customFormat="1" x14ac:dyDescent="0.25"/>
    <row r="113" spans="1:160" s="160" customFormat="1" x14ac:dyDescent="0.25"/>
    <row r="114" spans="1:160" s="160" customFormat="1" x14ac:dyDescent="0.25"/>
    <row r="115" spans="1:160" s="160" customFormat="1" x14ac:dyDescent="0.25"/>
    <row r="116" spans="1:160" s="160" customFormat="1" x14ac:dyDescent="0.25"/>
    <row r="117" spans="1:160" s="160" customFormat="1" x14ac:dyDescent="0.25"/>
    <row r="118" spans="1:160" s="160" customFormat="1" x14ac:dyDescent="0.25"/>
    <row r="119" spans="1:160" x14ac:dyDescent="0.25">
      <c r="A119" s="160"/>
      <c r="C119" s="160"/>
      <c r="D119" s="160"/>
      <c r="E119" s="160"/>
      <c r="K119" s="160"/>
      <c r="L119" s="160"/>
      <c r="N119" s="160"/>
      <c r="O119" s="160"/>
      <c r="P119" s="160"/>
      <c r="Q119" s="160"/>
      <c r="R119" s="160"/>
      <c r="S119" s="160"/>
      <c r="T119" s="160"/>
      <c r="U119" s="160"/>
      <c r="V119" s="160"/>
      <c r="W119" s="160"/>
      <c r="X119" s="160"/>
      <c r="Y119" s="160"/>
      <c r="Z119" s="160"/>
      <c r="AA119" s="160"/>
      <c r="AB119" s="160"/>
      <c r="AC119" s="160"/>
      <c r="AD119" s="160"/>
      <c r="AE119" s="160"/>
      <c r="AF119" s="160"/>
      <c r="AG119" s="160"/>
      <c r="AH119" s="160"/>
      <c r="AI119" s="160"/>
      <c r="AJ119" s="160"/>
      <c r="AK119" s="160"/>
      <c r="AL119" s="160"/>
      <c r="AO119" s="160"/>
      <c r="AP119" s="160"/>
      <c r="AQ119" s="160"/>
      <c r="AR119" s="160"/>
      <c r="AS119" s="160"/>
      <c r="AT119" s="160"/>
      <c r="AU119" s="160"/>
      <c r="AV119" s="160"/>
      <c r="AW119" s="160"/>
      <c r="AX119" s="160"/>
      <c r="AY119" s="160"/>
      <c r="AZ119" s="160"/>
      <c r="BA119" s="160"/>
      <c r="BB119" s="160"/>
      <c r="BC119" s="160"/>
      <c r="BD119" s="160"/>
      <c r="BE119" s="160"/>
      <c r="BF119" s="160"/>
      <c r="BG119" s="160"/>
      <c r="BH119" s="160"/>
      <c r="BI119" s="160"/>
      <c r="BJ119" s="160"/>
      <c r="BK119" s="160"/>
      <c r="BL119" s="160"/>
      <c r="BM119" s="160"/>
      <c r="BN119" s="160"/>
      <c r="BO119" s="160"/>
      <c r="BP119" s="160"/>
      <c r="BR119" s="160"/>
      <c r="BS119" s="160"/>
      <c r="BT119" s="160"/>
      <c r="BU119" s="160"/>
      <c r="BV119" s="160"/>
      <c r="BW119" s="160"/>
      <c r="BX119" s="160"/>
      <c r="BY119" s="160"/>
      <c r="BZ119" s="160"/>
      <c r="CA119" s="160"/>
      <c r="CB119" s="160"/>
      <c r="CC119" s="160"/>
      <c r="CD119" s="160"/>
      <c r="CE119" s="160"/>
      <c r="CF119" s="160"/>
      <c r="CG119" s="160"/>
      <c r="CH119" s="160"/>
      <c r="CI119" s="160"/>
      <c r="CJ119" s="160"/>
      <c r="CK119" s="160"/>
      <c r="CL119" s="160"/>
      <c r="CM119" s="160"/>
      <c r="CN119" s="160"/>
      <c r="CO119" s="160"/>
      <c r="CP119" s="160"/>
      <c r="CQ119" s="160"/>
      <c r="CR119" s="160"/>
      <c r="CS119" s="160"/>
      <c r="CT119" s="160"/>
      <c r="CV119" s="160"/>
      <c r="CW119" s="160"/>
      <c r="CX119" s="160"/>
      <c r="CY119" s="160"/>
      <c r="CZ119" s="160"/>
      <c r="DA119" s="160"/>
      <c r="DB119" s="160"/>
      <c r="DC119" s="160"/>
      <c r="DD119" s="160"/>
      <c r="DE119" s="160"/>
      <c r="DF119" s="160"/>
      <c r="DG119" s="160"/>
      <c r="DH119" s="160"/>
      <c r="DI119" s="160"/>
      <c r="DJ119" s="160"/>
      <c r="DK119" s="160"/>
      <c r="DL119" s="160"/>
      <c r="DM119" s="160"/>
      <c r="DN119" s="160"/>
      <c r="DO119" s="160"/>
      <c r="DP119" s="160"/>
      <c r="DQ119" s="160"/>
      <c r="DR119" s="160"/>
      <c r="DS119" s="160"/>
      <c r="DT119" s="160"/>
      <c r="DU119" s="160"/>
      <c r="DV119" s="160"/>
      <c r="DW119" s="160"/>
      <c r="DX119" s="160"/>
      <c r="DY119" s="160"/>
      <c r="DZ119" s="161"/>
      <c r="EA119" s="161"/>
      <c r="EB119" s="161"/>
      <c r="EC119" s="161"/>
      <c r="ED119" s="161"/>
      <c r="EE119" s="161"/>
      <c r="EF119" s="161"/>
      <c r="EG119" s="161"/>
      <c r="EH119" s="161"/>
      <c r="EI119" s="161"/>
      <c r="EJ119" s="161"/>
      <c r="EK119" s="161"/>
      <c r="EL119" s="161"/>
      <c r="EM119" s="161"/>
      <c r="EN119" s="161"/>
      <c r="EO119" s="161"/>
      <c r="EP119" s="161"/>
      <c r="EQ119" s="161"/>
      <c r="ER119" s="161"/>
      <c r="ES119" s="161"/>
      <c r="ET119" s="161"/>
      <c r="EU119" s="161"/>
      <c r="EV119" s="161"/>
      <c r="EW119" s="161"/>
      <c r="EX119" s="161"/>
      <c r="EY119" s="161"/>
      <c r="EZ119" s="161"/>
      <c r="FA119" s="161"/>
      <c r="FB119" s="161"/>
      <c r="FC119" s="161"/>
      <c r="FD119" s="161"/>
    </row>
    <row r="120" spans="1:160" x14ac:dyDescent="0.25">
      <c r="A120" s="242"/>
      <c r="C120" s="242"/>
      <c r="D120" s="242"/>
      <c r="E120" s="242"/>
      <c r="K120" s="242"/>
      <c r="L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2"/>
      <c r="AJ120" s="242"/>
      <c r="AO120" s="242"/>
      <c r="AP120" s="242"/>
      <c r="AQ120" s="242"/>
      <c r="AR120" s="242"/>
      <c r="AS120" s="242"/>
      <c r="AT120" s="242"/>
      <c r="BR120" s="242"/>
      <c r="BS120" s="242"/>
      <c r="BT120" s="242"/>
      <c r="BU120" s="242"/>
      <c r="BV120" s="242"/>
      <c r="BW120" s="242"/>
      <c r="BX120" s="242"/>
      <c r="CV120" s="242"/>
      <c r="CW120" s="242"/>
      <c r="CX120" s="242"/>
      <c r="CY120" s="242"/>
      <c r="CZ120" s="242"/>
      <c r="DA120" s="242"/>
      <c r="DB120" s="242"/>
      <c r="DC120" s="242"/>
      <c r="DZ120" s="161"/>
      <c r="EA120" s="161"/>
      <c r="EB120" s="161"/>
      <c r="EC120" s="161"/>
      <c r="ED120" s="161"/>
      <c r="EE120" s="161"/>
      <c r="EF120" s="161"/>
      <c r="EG120" s="161"/>
      <c r="EH120" s="161"/>
      <c r="EI120" s="161"/>
      <c r="EJ120" s="161"/>
      <c r="EK120" s="161"/>
      <c r="EL120" s="161"/>
      <c r="EM120" s="161"/>
      <c r="EN120" s="161"/>
      <c r="EO120" s="161"/>
      <c r="EP120" s="161"/>
      <c r="EQ120" s="161"/>
      <c r="ER120" s="161"/>
      <c r="ES120" s="161"/>
      <c r="ET120" s="161"/>
      <c r="EU120" s="161"/>
      <c r="EV120" s="161"/>
      <c r="EW120" s="161"/>
      <c r="EX120" s="161"/>
      <c r="EY120" s="161"/>
      <c r="EZ120" s="161"/>
      <c r="FA120" s="161"/>
      <c r="FB120" s="161"/>
      <c r="FC120" s="161"/>
      <c r="FD120" s="161"/>
    </row>
    <row r="121" spans="1:160" x14ac:dyDescent="0.25">
      <c r="A121" s="242"/>
      <c r="C121" s="242"/>
      <c r="D121" s="242"/>
      <c r="E121" s="242"/>
      <c r="K121" s="242"/>
      <c r="L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c r="AO121" s="242"/>
      <c r="AP121" s="242"/>
      <c r="AQ121" s="242"/>
      <c r="AR121" s="242"/>
      <c r="AS121" s="242"/>
      <c r="AT121" s="242"/>
      <c r="BR121" s="242"/>
      <c r="BS121" s="242"/>
      <c r="BT121" s="242"/>
      <c r="BU121" s="242"/>
      <c r="BV121" s="242"/>
      <c r="BW121" s="242"/>
      <c r="BX121" s="242"/>
      <c r="CV121" s="242"/>
      <c r="CW121" s="242"/>
      <c r="CX121" s="242"/>
      <c r="CY121" s="242"/>
      <c r="CZ121" s="242"/>
      <c r="DA121" s="242"/>
      <c r="DB121" s="242"/>
      <c r="DC121" s="242"/>
      <c r="DZ121" s="161"/>
      <c r="EA121" s="161"/>
      <c r="EB121" s="161"/>
      <c r="EC121" s="161"/>
      <c r="ED121" s="161"/>
      <c r="EE121" s="161"/>
      <c r="EF121" s="161"/>
      <c r="EG121" s="161"/>
      <c r="EH121" s="161"/>
      <c r="EI121" s="161"/>
      <c r="EJ121" s="161"/>
      <c r="EK121" s="161"/>
      <c r="EL121" s="161"/>
      <c r="EM121" s="161"/>
      <c r="EN121" s="161"/>
      <c r="EO121" s="161"/>
      <c r="EP121" s="161"/>
      <c r="EQ121" s="161"/>
      <c r="ER121" s="161"/>
      <c r="ES121" s="161"/>
      <c r="ET121" s="161"/>
      <c r="EU121" s="161"/>
      <c r="EV121" s="161"/>
      <c r="EW121" s="161"/>
      <c r="EX121" s="161"/>
      <c r="EY121" s="161"/>
      <c r="EZ121" s="161"/>
      <c r="FA121" s="161"/>
      <c r="FB121" s="161"/>
      <c r="FC121" s="161"/>
      <c r="FD121" s="161"/>
    </row>
    <row r="122" spans="1:160" x14ac:dyDescent="0.25">
      <c r="A122" s="242"/>
      <c r="C122" s="242"/>
      <c r="D122" s="242"/>
      <c r="E122" s="242"/>
      <c r="K122" s="242"/>
      <c r="L122" s="242"/>
      <c r="N122" s="242"/>
      <c r="O122" s="242"/>
      <c r="P122" s="242"/>
      <c r="Q122" s="242"/>
      <c r="R122" s="242"/>
      <c r="S122" s="242"/>
      <c r="T122" s="242"/>
      <c r="U122" s="242"/>
      <c r="V122" s="242"/>
      <c r="W122" s="242"/>
      <c r="X122" s="242"/>
      <c r="Y122" s="242"/>
      <c r="Z122" s="242"/>
      <c r="AA122" s="242"/>
      <c r="AB122" s="242"/>
      <c r="AC122" s="242"/>
      <c r="AD122" s="242"/>
      <c r="AE122" s="242"/>
      <c r="AF122" s="242"/>
      <c r="AG122" s="242"/>
      <c r="AH122" s="242"/>
      <c r="AI122" s="242"/>
      <c r="AJ122" s="242"/>
      <c r="AO122" s="242"/>
      <c r="AP122" s="242"/>
      <c r="AQ122" s="242"/>
      <c r="AR122" s="242"/>
      <c r="AS122" s="242"/>
      <c r="AT122" s="242"/>
      <c r="BR122" s="242"/>
      <c r="BS122" s="242"/>
      <c r="BT122" s="242"/>
      <c r="BU122" s="242"/>
      <c r="BV122" s="242"/>
      <c r="BW122" s="242"/>
      <c r="BX122" s="242"/>
      <c r="CV122" s="242"/>
      <c r="CW122" s="242"/>
      <c r="CX122" s="242"/>
      <c r="CY122" s="242"/>
      <c r="CZ122" s="242"/>
      <c r="DA122" s="242"/>
      <c r="DB122" s="242"/>
      <c r="DC122" s="242"/>
      <c r="DZ122" s="161"/>
      <c r="EA122" s="161"/>
      <c r="EB122" s="161"/>
      <c r="EC122" s="161"/>
      <c r="ED122" s="161"/>
      <c r="EE122" s="161"/>
      <c r="EF122" s="161"/>
      <c r="EG122" s="161"/>
      <c r="EH122" s="161"/>
      <c r="EI122" s="161"/>
      <c r="EJ122" s="161"/>
      <c r="EK122" s="161"/>
      <c r="EL122" s="161"/>
      <c r="EM122" s="161"/>
      <c r="EN122" s="161"/>
      <c r="EO122" s="161"/>
      <c r="EP122" s="161"/>
      <c r="EQ122" s="161"/>
      <c r="ER122" s="161"/>
      <c r="ES122" s="161"/>
      <c r="ET122" s="161"/>
      <c r="EU122" s="161"/>
      <c r="EV122" s="161"/>
      <c r="EW122" s="161"/>
      <c r="EX122" s="161"/>
      <c r="EY122" s="161"/>
      <c r="EZ122" s="161"/>
      <c r="FA122" s="161"/>
      <c r="FB122" s="161"/>
      <c r="FC122" s="161"/>
      <c r="FD122" s="161"/>
    </row>
    <row r="123" spans="1:160" x14ac:dyDescent="0.25">
      <c r="A123" s="242"/>
      <c r="C123" s="242"/>
      <c r="D123" s="242"/>
      <c r="E123" s="242"/>
      <c r="K123" s="242"/>
      <c r="L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O123" s="242"/>
      <c r="AP123" s="242"/>
      <c r="AQ123" s="242"/>
      <c r="AR123" s="242"/>
      <c r="AS123" s="242"/>
      <c r="AT123" s="242"/>
      <c r="BR123" s="242"/>
      <c r="BS123" s="242"/>
      <c r="BT123" s="242"/>
      <c r="BU123" s="242"/>
      <c r="BV123" s="242"/>
      <c r="BW123" s="242"/>
      <c r="BX123" s="242"/>
      <c r="CV123" s="242"/>
      <c r="CW123" s="242"/>
      <c r="CX123" s="242"/>
      <c r="CY123" s="242"/>
      <c r="CZ123" s="242"/>
      <c r="DA123" s="242"/>
      <c r="DB123" s="242"/>
      <c r="DC123" s="242"/>
      <c r="DZ123" s="161"/>
      <c r="EA123" s="161"/>
      <c r="EB123" s="161"/>
      <c r="EC123" s="161"/>
      <c r="ED123" s="161"/>
      <c r="EE123" s="161"/>
      <c r="EF123" s="161"/>
      <c r="EG123" s="161"/>
      <c r="EH123" s="161"/>
      <c r="EI123" s="161"/>
      <c r="EJ123" s="161"/>
      <c r="EK123" s="161"/>
      <c r="EL123" s="161"/>
      <c r="EM123" s="161"/>
      <c r="EN123" s="161"/>
      <c r="EO123" s="161"/>
      <c r="EP123" s="161"/>
      <c r="EQ123" s="161"/>
      <c r="ER123" s="161"/>
      <c r="ES123" s="161"/>
      <c r="ET123" s="161"/>
      <c r="EU123" s="161"/>
      <c r="EV123" s="161"/>
      <c r="EW123" s="161"/>
      <c r="EX123" s="161"/>
      <c r="EY123" s="161"/>
      <c r="EZ123" s="161"/>
      <c r="FA123" s="161"/>
      <c r="FB123" s="161"/>
      <c r="FC123" s="161"/>
      <c r="FD123" s="161"/>
    </row>
    <row r="124" spans="1:160" x14ac:dyDescent="0.25">
      <c r="A124" s="242"/>
      <c r="C124" s="242"/>
      <c r="D124" s="242"/>
      <c r="E124" s="242"/>
      <c r="K124" s="242"/>
      <c r="L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c r="AI124" s="242"/>
      <c r="AJ124" s="242"/>
      <c r="AO124" s="242"/>
      <c r="AP124" s="242"/>
      <c r="AQ124" s="242"/>
      <c r="AR124" s="242"/>
      <c r="AS124" s="242"/>
      <c r="AT124" s="242"/>
      <c r="BR124" s="242"/>
      <c r="BS124" s="242"/>
      <c r="BT124" s="242"/>
      <c r="BU124" s="242"/>
      <c r="BV124" s="242"/>
      <c r="BW124" s="242"/>
      <c r="BX124" s="242"/>
      <c r="CV124" s="242"/>
      <c r="CW124" s="242"/>
      <c r="CX124" s="242"/>
      <c r="CY124" s="242"/>
      <c r="CZ124" s="242"/>
      <c r="DA124" s="242"/>
      <c r="DB124" s="242"/>
      <c r="DC124" s="242"/>
      <c r="DZ124" s="161"/>
      <c r="EA124" s="161"/>
      <c r="EB124" s="161"/>
      <c r="EC124" s="161"/>
      <c r="ED124" s="161"/>
      <c r="EE124" s="161"/>
      <c r="EF124" s="161"/>
      <c r="EG124" s="161"/>
      <c r="EH124" s="161"/>
      <c r="EI124" s="161"/>
      <c r="EJ124" s="161"/>
      <c r="EK124" s="161"/>
      <c r="EL124" s="161"/>
      <c r="EM124" s="161"/>
      <c r="EN124" s="161"/>
      <c r="EO124" s="161"/>
      <c r="EP124" s="161"/>
      <c r="EQ124" s="161"/>
      <c r="ER124" s="161"/>
      <c r="ES124" s="161"/>
      <c r="ET124" s="161"/>
      <c r="EU124" s="161"/>
      <c r="EV124" s="161"/>
      <c r="EW124" s="161"/>
      <c r="EX124" s="161"/>
      <c r="EY124" s="161"/>
      <c r="EZ124" s="161"/>
      <c r="FA124" s="161"/>
      <c r="FB124" s="161"/>
      <c r="FC124" s="161"/>
      <c r="FD124" s="161"/>
    </row>
    <row r="125" spans="1:160" x14ac:dyDescent="0.25">
      <c r="A125" s="242"/>
      <c r="C125" s="242"/>
      <c r="D125" s="242"/>
      <c r="E125" s="242"/>
      <c r="K125" s="242"/>
      <c r="L125" s="242"/>
      <c r="N125" s="242"/>
      <c r="O125" s="242"/>
      <c r="P125" s="242"/>
      <c r="Q125" s="242"/>
      <c r="R125" s="242"/>
      <c r="S125" s="242"/>
      <c r="T125" s="242"/>
      <c r="U125" s="242"/>
      <c r="V125" s="242"/>
      <c r="W125" s="242"/>
      <c r="X125" s="242"/>
      <c r="Y125" s="242"/>
      <c r="Z125" s="242"/>
      <c r="AA125" s="242"/>
      <c r="AB125" s="242"/>
      <c r="AC125" s="242"/>
      <c r="AD125" s="242"/>
      <c r="AE125" s="242"/>
      <c r="AF125" s="242"/>
      <c r="AG125" s="242"/>
      <c r="AH125" s="242"/>
      <c r="AI125" s="242"/>
      <c r="AJ125" s="242"/>
      <c r="AO125" s="242"/>
      <c r="AP125" s="242"/>
      <c r="AQ125" s="242"/>
      <c r="AR125" s="242"/>
      <c r="AS125" s="242"/>
      <c r="AT125" s="242"/>
      <c r="BR125" s="242"/>
      <c r="BS125" s="242"/>
      <c r="BT125" s="242"/>
      <c r="BU125" s="242"/>
      <c r="BV125" s="242"/>
      <c r="BW125" s="242"/>
      <c r="BX125" s="242"/>
      <c r="CV125" s="242"/>
      <c r="CW125" s="242"/>
      <c r="CX125" s="242"/>
      <c r="CY125" s="242"/>
      <c r="CZ125" s="242"/>
      <c r="DA125" s="242"/>
      <c r="DB125" s="242"/>
      <c r="DC125" s="242"/>
      <c r="DZ125" s="161"/>
      <c r="EA125" s="161"/>
      <c r="EB125" s="161"/>
      <c r="EC125" s="161"/>
      <c r="ED125" s="161"/>
      <c r="EE125" s="161"/>
      <c r="EF125" s="161"/>
      <c r="EG125" s="161"/>
      <c r="EH125" s="161"/>
      <c r="EI125" s="161"/>
      <c r="EJ125" s="161"/>
      <c r="EK125" s="161"/>
      <c r="EL125" s="161"/>
      <c r="EM125" s="161"/>
      <c r="EN125" s="161"/>
      <c r="EO125" s="161"/>
      <c r="EP125" s="161"/>
      <c r="EQ125" s="161"/>
      <c r="ER125" s="161"/>
      <c r="ES125" s="161"/>
      <c r="ET125" s="161"/>
      <c r="EU125" s="161"/>
      <c r="EV125" s="161"/>
      <c r="EW125" s="161"/>
      <c r="EX125" s="161"/>
      <c r="EY125" s="161"/>
      <c r="EZ125" s="161"/>
      <c r="FA125" s="161"/>
      <c r="FB125" s="161"/>
      <c r="FC125" s="161"/>
      <c r="FD125" s="161"/>
    </row>
    <row r="126" spans="1:160" x14ac:dyDescent="0.25">
      <c r="A126" s="242"/>
      <c r="C126" s="242"/>
      <c r="D126" s="242"/>
      <c r="E126" s="242"/>
      <c r="K126" s="242"/>
      <c r="L126" s="242"/>
      <c r="N126" s="242"/>
      <c r="O126" s="242"/>
      <c r="P126" s="242"/>
      <c r="Q126" s="242"/>
      <c r="R126" s="242"/>
      <c r="S126" s="242"/>
      <c r="T126" s="242"/>
      <c r="U126" s="242"/>
      <c r="V126" s="242"/>
      <c r="W126" s="242"/>
      <c r="X126" s="242"/>
      <c r="Y126" s="242"/>
      <c r="Z126" s="242"/>
      <c r="AA126" s="242"/>
      <c r="AB126" s="242"/>
      <c r="AC126" s="242"/>
      <c r="AD126" s="242"/>
      <c r="AE126" s="242"/>
      <c r="AF126" s="242"/>
      <c r="AG126" s="242"/>
      <c r="AH126" s="242"/>
      <c r="AI126" s="242"/>
      <c r="AJ126" s="242"/>
      <c r="AO126" s="242"/>
      <c r="AP126" s="242"/>
      <c r="AQ126" s="242"/>
      <c r="AR126" s="242"/>
      <c r="AS126" s="242"/>
      <c r="AT126" s="242"/>
      <c r="BR126" s="242"/>
      <c r="BS126" s="242"/>
      <c r="BT126" s="242"/>
      <c r="BU126" s="242"/>
      <c r="BV126" s="242"/>
      <c r="BW126" s="242"/>
      <c r="BX126" s="242"/>
      <c r="CV126" s="242"/>
      <c r="CW126" s="242"/>
      <c r="CX126" s="242"/>
      <c r="CY126" s="242"/>
      <c r="CZ126" s="242"/>
      <c r="DA126" s="242"/>
      <c r="DB126" s="242"/>
      <c r="DC126" s="242"/>
      <c r="DZ126" s="161"/>
      <c r="EA126" s="161"/>
      <c r="EB126" s="161"/>
      <c r="EC126" s="161"/>
      <c r="ED126" s="161"/>
      <c r="EE126" s="161"/>
      <c r="EF126" s="161"/>
      <c r="EG126" s="161"/>
      <c r="EH126" s="161"/>
      <c r="EI126" s="161"/>
      <c r="EJ126" s="161"/>
      <c r="EK126" s="161"/>
      <c r="EL126" s="161"/>
      <c r="EM126" s="161"/>
      <c r="EN126" s="161"/>
      <c r="EO126" s="161"/>
      <c r="EP126" s="161"/>
      <c r="EQ126" s="161"/>
      <c r="ER126" s="161"/>
      <c r="ES126" s="161"/>
      <c r="ET126" s="161"/>
      <c r="EU126" s="161"/>
      <c r="EV126" s="161"/>
      <c r="EW126" s="161"/>
      <c r="EX126" s="161"/>
      <c r="EY126" s="161"/>
      <c r="EZ126" s="161"/>
      <c r="FA126" s="161"/>
      <c r="FB126" s="161"/>
      <c r="FC126" s="161"/>
      <c r="FD126" s="161"/>
    </row>
    <row r="127" spans="1:160" x14ac:dyDescent="0.25">
      <c r="A127" s="242"/>
      <c r="C127" s="242"/>
      <c r="D127" s="242"/>
      <c r="E127" s="242"/>
      <c r="K127" s="242"/>
      <c r="L127" s="242"/>
      <c r="N127" s="242"/>
      <c r="O127" s="242"/>
      <c r="P127" s="242"/>
      <c r="Q127" s="242"/>
      <c r="R127" s="242"/>
      <c r="S127" s="242"/>
      <c r="T127" s="242"/>
      <c r="U127" s="242"/>
      <c r="V127" s="242"/>
      <c r="W127" s="242"/>
      <c r="X127" s="242"/>
      <c r="Y127" s="242"/>
      <c r="Z127" s="242"/>
      <c r="AA127" s="242"/>
      <c r="AB127" s="242"/>
      <c r="AC127" s="242"/>
      <c r="AD127" s="242"/>
      <c r="AE127" s="242"/>
      <c r="AF127" s="242"/>
      <c r="AG127" s="242"/>
      <c r="AH127" s="242"/>
      <c r="AI127" s="242"/>
      <c r="AJ127" s="242"/>
      <c r="AO127" s="242"/>
      <c r="AP127" s="242"/>
      <c r="AQ127" s="242"/>
      <c r="AR127" s="242"/>
      <c r="AS127" s="242"/>
      <c r="AT127" s="242"/>
      <c r="BR127" s="242"/>
      <c r="BS127" s="242"/>
      <c r="BT127" s="242"/>
      <c r="BU127" s="242"/>
      <c r="BV127" s="242"/>
      <c r="BW127" s="242"/>
      <c r="BX127" s="242"/>
      <c r="CV127" s="242"/>
      <c r="CW127" s="242"/>
      <c r="CX127" s="242"/>
      <c r="CY127" s="242"/>
      <c r="CZ127" s="242"/>
      <c r="DA127" s="242"/>
      <c r="DB127" s="242"/>
      <c r="DC127" s="242"/>
      <c r="DZ127" s="161"/>
      <c r="EA127" s="161"/>
      <c r="EB127" s="161"/>
      <c r="EC127" s="161"/>
      <c r="ED127" s="161"/>
      <c r="EE127" s="161"/>
      <c r="EF127" s="161"/>
      <c r="EG127" s="161"/>
      <c r="EH127" s="161"/>
      <c r="EI127" s="161"/>
      <c r="EJ127" s="161"/>
      <c r="EK127" s="161"/>
      <c r="EL127" s="161"/>
      <c r="EM127" s="161"/>
      <c r="EN127" s="161"/>
      <c r="EO127" s="161"/>
      <c r="EP127" s="161"/>
      <c r="EQ127" s="161"/>
      <c r="ER127" s="161"/>
      <c r="ES127" s="161"/>
      <c r="ET127" s="161"/>
      <c r="EU127" s="161"/>
      <c r="EV127" s="161"/>
      <c r="EW127" s="161"/>
      <c r="EX127" s="161"/>
      <c r="EY127" s="161"/>
      <c r="EZ127" s="161"/>
      <c r="FA127" s="161"/>
      <c r="FB127" s="161"/>
      <c r="FC127" s="161"/>
      <c r="FD127" s="161"/>
    </row>
    <row r="128" spans="1:160" x14ac:dyDescent="0.25">
      <c r="A128" s="242"/>
      <c r="C128" s="242"/>
      <c r="D128" s="242"/>
      <c r="E128" s="242"/>
      <c r="K128" s="242"/>
      <c r="L128" s="242"/>
      <c r="N128" s="242"/>
      <c r="O128" s="242"/>
      <c r="P128" s="242"/>
      <c r="Q128" s="242"/>
      <c r="R128" s="242"/>
      <c r="S128" s="242"/>
      <c r="T128" s="242"/>
      <c r="U128" s="242"/>
      <c r="V128" s="242"/>
      <c r="W128" s="242"/>
      <c r="X128" s="242"/>
      <c r="Y128" s="242"/>
      <c r="Z128" s="242"/>
      <c r="AA128" s="242"/>
      <c r="AB128" s="242"/>
      <c r="AC128" s="242"/>
      <c r="AD128" s="242"/>
      <c r="AE128" s="242"/>
      <c r="AF128" s="242"/>
      <c r="AG128" s="242"/>
      <c r="AH128" s="242"/>
      <c r="AI128" s="242"/>
      <c r="AJ128" s="242"/>
      <c r="AO128" s="242"/>
      <c r="AP128" s="242"/>
      <c r="AQ128" s="242"/>
      <c r="AR128" s="242"/>
      <c r="AS128" s="242"/>
      <c r="AT128" s="242"/>
      <c r="BR128" s="242"/>
      <c r="BS128" s="242"/>
      <c r="BT128" s="242"/>
      <c r="BU128" s="242"/>
      <c r="BV128" s="242"/>
      <c r="BW128" s="242"/>
      <c r="BX128" s="242"/>
      <c r="CV128" s="242"/>
      <c r="CW128" s="242"/>
      <c r="CX128" s="242"/>
      <c r="CY128" s="242"/>
      <c r="CZ128" s="242"/>
      <c r="DA128" s="242"/>
      <c r="DB128" s="242"/>
      <c r="DC128" s="242"/>
      <c r="DZ128" s="161"/>
      <c r="EA128" s="161"/>
      <c r="EB128" s="161"/>
      <c r="EC128" s="161"/>
      <c r="ED128" s="161"/>
      <c r="EE128" s="161"/>
      <c r="EF128" s="161"/>
      <c r="EG128" s="161"/>
      <c r="EH128" s="161"/>
      <c r="EI128" s="161"/>
      <c r="EJ128" s="161"/>
      <c r="EK128" s="161"/>
      <c r="EL128" s="161"/>
      <c r="EM128" s="161"/>
      <c r="EN128" s="161"/>
      <c r="EO128" s="161"/>
      <c r="EP128" s="161"/>
      <c r="EQ128" s="161"/>
      <c r="ER128" s="161"/>
      <c r="ES128" s="161"/>
      <c r="ET128" s="161"/>
      <c r="EU128" s="161"/>
      <c r="EV128" s="161"/>
      <c r="EW128" s="161"/>
      <c r="EX128" s="161"/>
      <c r="EY128" s="161"/>
      <c r="EZ128" s="161"/>
      <c r="FA128" s="161"/>
      <c r="FB128" s="161"/>
      <c r="FC128" s="161"/>
      <c r="FD128" s="161"/>
    </row>
    <row r="129" spans="1:107" x14ac:dyDescent="0.25">
      <c r="A129" s="242"/>
      <c r="C129" s="242"/>
      <c r="D129" s="242"/>
      <c r="E129" s="242"/>
      <c r="K129" s="242"/>
      <c r="L129" s="242"/>
      <c r="N129" s="242"/>
      <c r="O129" s="242"/>
      <c r="P129" s="242"/>
      <c r="Q129" s="242"/>
      <c r="R129" s="242"/>
      <c r="S129" s="242"/>
      <c r="T129" s="242"/>
      <c r="U129" s="242"/>
      <c r="V129" s="242"/>
      <c r="W129" s="242"/>
      <c r="X129" s="242"/>
      <c r="Y129" s="242"/>
      <c r="Z129" s="242"/>
      <c r="AA129" s="242"/>
      <c r="AB129" s="242"/>
      <c r="AC129" s="242"/>
      <c r="AD129" s="242"/>
      <c r="AE129" s="242"/>
      <c r="AF129" s="242"/>
      <c r="AG129" s="242"/>
      <c r="AH129" s="242"/>
      <c r="AI129" s="242"/>
      <c r="AJ129" s="242"/>
      <c r="AO129" s="242"/>
      <c r="AP129" s="242"/>
      <c r="AQ129" s="242"/>
      <c r="AR129" s="242"/>
      <c r="AS129" s="242"/>
      <c r="AT129" s="242"/>
      <c r="BR129" s="242"/>
      <c r="BS129" s="242"/>
      <c r="BT129" s="242"/>
      <c r="BU129" s="242"/>
      <c r="BV129" s="242"/>
      <c r="BW129" s="242"/>
      <c r="BX129" s="242"/>
      <c r="CV129" s="242"/>
      <c r="CW129" s="242"/>
      <c r="CX129" s="242"/>
      <c r="CY129" s="242"/>
      <c r="CZ129" s="242"/>
      <c r="DA129" s="242"/>
      <c r="DB129" s="242"/>
      <c r="DC129" s="242"/>
    </row>
  </sheetData>
  <sheetProtection selectLockedCells="1"/>
  <mergeCells count="6">
    <mergeCell ref="CW6:DW6"/>
    <mergeCell ref="A2:A5"/>
    <mergeCell ref="BS6:CR6"/>
    <mergeCell ref="AP6:BP6"/>
    <mergeCell ref="N6:AL6"/>
    <mergeCell ref="C6:L6"/>
  </mergeCells>
  <conditionalFormatting sqref="S9:S12 Y9:Y12 AF9:AF12 AJ9:AJ12 AW9:AW12 BC9:BC12 BJ9:BJ12 BN9:BN12 CA9:CA12 CG9:CG12 CN9:CN12 CR9:CR12 DF9:DF12 DL9:DL12 DS9:DS12 DW9:DW12 DW482:DW1048576 DS482:DS1048576 DL482:DL1048576 DF482:DF1048576 CR482:CR1048576 CN482:CN1048576 CG482:CG1048576 CA482:CA1048576 BN482:BN1048576 BJ482:BJ1048576 BC482:BC1048576 AW482:AW1048576 AJ482:AJ1048576 AF482:AF1048576 Y482:Y1048576 S482:S1048576 DW62 DS62 DL62 DF62 CR62 CN62 CG62 CA62 BN62 BJ62 BC62 AW62 AJ62 AF62 Y62 S62 DW59 DS59 DL59 DF59 CR59 CN59 CG59 CA59 BN59 BJ59 BC59 AW59 AJ59 AF59 Y59 S59 DW53:DW57 DS53:DS57 DL53:DL57 DF53:DF57 CR53:CR57 CN53:CN57 CG53:CG57 CA53:CA57 BN53:BN57 BJ53:BJ57 BC53:BC57 AW53:AW57 AJ53:AJ57 AF53:AF57 Y53:Y57 S53:S57 DW44:DW50 DS44:DS50 DL44:DL50 DF44:DF50 CR44:CR50 CN44:CN50 CG44:CG50 CA44:CA50 BN44:BN50 BJ44:BJ50 BC44:BC50 AW44:AW50 AJ44:AJ50 AF44:AF50 Y44:Y50 S44:S50 DW40:DW42 DS40:DS42 DL40:DL42 DF40:DF42 CR40:CR42 CN40:CN42 CG40:CG42 CA40:CA42 BN40:BN42 BJ40:BJ42 BC40:BC42 AW40:AW42 AJ40:AJ42 AF40:AF42 Y40:Y42 S40:S42 DW35:DW37 DS35:DS37 DL35:DL37 DF35:DF37 CR35:CR37 CN35:CN37 CG35:CG37 CA35:CA37 BN35:BN37 BJ35:BJ37 BC35:BC37 AW35:AW37 AJ35:AJ37 AF35:AF37 Y35:Y37 S35:S37 DW28:DW32 DS28:DS32 DL28:DL32 DF28:DF32 CR28:CR32 CN28:CN32 CG28:CG32 CA28:CA32 BN28:BN32 BJ28:BJ32 BC28:BC32 AW28:AW32 AJ28:AJ32 AF28:AF32 Y28:Y32 S28:S32 DW21:DW25 DS21:DS25 DL21:DL25 DF21:DF25 CR21:CR25 CN21:CN25 CG21:CG25 CA21:CA25 BN21:BN25 BJ21:BJ25 BC21:BC25 AW21:AW25 AJ21:AJ25 AF21:AF25 Y21:Y25 S21:S25 DW15:DW18 DS15:DS18 DL15:DL18 DF15:DF18 CR15:CR18 CN15:CN18 CG15:CG18 CA15:CA18 BN15:BN18 BJ15:BJ18 BC15:BC18 AW15:AW18 AJ15:AJ18 AF15:AF18 Y15:Y18 S15:S18">
    <cfRule type="cellIs" dxfId="3" priority="5" operator="between">
      <formula>0</formula>
      <formula>0.75</formula>
    </cfRule>
    <cfRule type="cellIs" dxfId="2" priority="3" operator="between">
      <formula>0.751</formula>
      <formula>0.999</formula>
    </cfRule>
    <cfRule type="cellIs" dxfId="1" priority="2" operator="greaterThanOrEqual">
      <formula>1</formula>
    </cfRule>
    <cfRule type="cellIs" dxfId="0" priority="1" operator="equal">
      <formula>"NO TARGET"</formula>
    </cfRule>
  </conditionalFormatting>
  <pageMargins left="0.25" right="0.25" top="0.75" bottom="0.75" header="0.3" footer="0.3"/>
  <pageSetup paperSize="8" scale="86"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10473E005F84EA7C7A883641CAFE5" ma:contentTypeVersion="0" ma:contentTypeDescription="Create a new document." ma:contentTypeScope="" ma:versionID="5b2190e8298ed0737e5e5875d0ab30d9">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2E0A000-AFC0-4E30-9343-D71756155E25}"/>
</file>

<file path=customXml/itemProps2.xml><?xml version="1.0" encoding="utf-8"?>
<ds:datastoreItem xmlns:ds="http://schemas.openxmlformats.org/officeDocument/2006/customXml" ds:itemID="{8CF3EA83-F8C4-4DDF-AD4B-D8C5B4DEF278}"/>
</file>

<file path=customXml/itemProps3.xml><?xml version="1.0" encoding="utf-8"?>
<ds:datastoreItem xmlns:ds="http://schemas.openxmlformats.org/officeDocument/2006/customXml" ds:itemID="{7DB65AD4-E198-484D-AB45-12E0305DB9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GAUGE CHART</vt:lpstr>
      <vt:lpstr>1.OVERVIEW CHART DASHBOARD</vt:lpstr>
      <vt:lpstr>2.Q-PROGRESS DASHBOARD</vt:lpstr>
      <vt:lpstr>3.M-PROGRESS DASHBOARD</vt:lpstr>
      <vt:lpstr>'1.OVERVIEW CHART DASHBOARD'!Print_Area</vt:lpstr>
      <vt:lpstr>'2.Q-PROGRESS DASHBOARD'!Print_Area</vt:lpstr>
      <vt:lpstr>'3.M-PROGRESS DASHBOARD'!Print_Area</vt:lpstr>
      <vt:lpstr>'GAUGE CHART'!Print_Area</vt:lpstr>
    </vt:vector>
  </TitlesOfParts>
  <Company>South African Airways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Reevell</dc:creator>
  <cp:lastModifiedBy>Chad Reevell</cp:lastModifiedBy>
  <cp:lastPrinted>2014-01-27T08:06:39Z</cp:lastPrinted>
  <dcterms:created xsi:type="dcterms:W3CDTF">2013-11-22T19:16:34Z</dcterms:created>
  <dcterms:modified xsi:type="dcterms:W3CDTF">2014-01-27T08:08:06Z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0x0101007C610473E005F84EA7C7A883641CAFE5</vt:lpwstr>
  </property>
</Properties>
</file>